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m.t\Desktop\Мои документы\ПОСТАНОВЛЕНИЯ\2025 год\Июнь\"/>
    </mc:Choice>
  </mc:AlternateContent>
  <bookViews>
    <workbookView xWindow="0" yWindow="0" windowWidth="28800" windowHeight="12435" tabRatio="883"/>
  </bookViews>
  <sheets>
    <sheet name="Краткосрочный план 2023-2025" sheetId="48" r:id="rId1"/>
    <sheet name="Лист1" sheetId="49" r:id="rId2"/>
  </sheets>
  <definedNames>
    <definedName name="_xlnm._FilterDatabase" localSheetId="0" hidden="1">'Краткосрочный план 2023-2025'!$A$17:$T$43</definedName>
    <definedName name="_xlnm.Print_Titles" localSheetId="0">'Краткосрочный план 2023-2025'!$14:$16</definedName>
    <definedName name="_xlnm.Print_Area" localSheetId="0">'Краткосрочный план 2023-2025'!$A$1:$T$43</definedName>
  </definedNames>
  <calcPr calcId="152511"/>
</workbook>
</file>

<file path=xl/calcChain.xml><?xml version="1.0" encoding="utf-8"?>
<calcChain xmlns="http://schemas.openxmlformats.org/spreadsheetml/2006/main">
  <c r="T40" i="48" l="1"/>
  <c r="T41" i="48"/>
  <c r="T42" i="48"/>
  <c r="U42" i="48"/>
  <c r="U41" i="48"/>
  <c r="U40" i="48"/>
  <c r="U39" i="48"/>
  <c r="U36" i="48"/>
  <c r="U35" i="48"/>
  <c r="U34" i="48"/>
  <c r="U33" i="48"/>
  <c r="U31" i="48"/>
  <c r="U30" i="48"/>
  <c r="U29" i="48"/>
  <c r="U19" i="48"/>
  <c r="U20" i="48"/>
  <c r="T20" i="48"/>
  <c r="T21" i="48"/>
  <c r="T23" i="48"/>
  <c r="T25" i="48"/>
  <c r="T26" i="48"/>
  <c r="T19" i="48"/>
  <c r="U21" i="48"/>
  <c r="U23" i="48"/>
  <c r="U25" i="48"/>
  <c r="U26" i="48"/>
  <c r="Q40" i="48"/>
  <c r="Q41" i="48"/>
  <c r="Q42" i="48"/>
  <c r="Q39" i="48"/>
  <c r="D43" i="48"/>
  <c r="E43" i="48"/>
  <c r="F43" i="48"/>
  <c r="G43" i="48"/>
  <c r="H43" i="48"/>
  <c r="I43" i="48"/>
  <c r="J43" i="48"/>
  <c r="K43" i="48"/>
  <c r="L43" i="48"/>
  <c r="M43" i="48"/>
  <c r="N43" i="48"/>
  <c r="O43" i="48"/>
  <c r="P43" i="48"/>
  <c r="Q43" i="48"/>
  <c r="R43" i="48"/>
  <c r="C43" i="48"/>
  <c r="S39" i="48" l="1"/>
  <c r="T39" i="48" s="1"/>
  <c r="S41" i="48"/>
  <c r="D37" i="48" l="1"/>
  <c r="E37" i="48"/>
  <c r="F37" i="48"/>
  <c r="G37" i="48"/>
  <c r="H37" i="48"/>
  <c r="I37" i="48"/>
  <c r="J37" i="48"/>
  <c r="K37" i="48"/>
  <c r="L37" i="48"/>
  <c r="M37" i="48"/>
  <c r="N37" i="48"/>
  <c r="O37" i="48"/>
  <c r="P37" i="48"/>
  <c r="R37" i="48"/>
  <c r="C37" i="48"/>
  <c r="D27" i="48"/>
  <c r="E27" i="48"/>
  <c r="F27" i="48"/>
  <c r="G27" i="48"/>
  <c r="H27" i="48"/>
  <c r="I27" i="48"/>
  <c r="J27" i="48"/>
  <c r="K27" i="48"/>
  <c r="L27" i="48"/>
  <c r="M27" i="48"/>
  <c r="N27" i="48"/>
  <c r="O27" i="48"/>
  <c r="P27" i="48"/>
  <c r="R27" i="48"/>
  <c r="C27" i="48"/>
  <c r="Q23" i="48"/>
  <c r="Q34" i="48"/>
  <c r="T34" i="48" s="1"/>
  <c r="S23" i="48" l="1"/>
  <c r="Q29" i="48" l="1"/>
  <c r="Q32" i="48"/>
  <c r="Q35" i="48"/>
  <c r="Q36" i="48"/>
  <c r="T36" i="48" s="1"/>
  <c r="Q31" i="48"/>
  <c r="T32" i="48" l="1"/>
  <c r="U32" i="48"/>
  <c r="S35" i="48"/>
  <c r="T35" i="48" s="1"/>
  <c r="S31" i="48"/>
  <c r="T31" i="48" s="1"/>
  <c r="S29" i="48"/>
  <c r="T29" i="48"/>
  <c r="Q19" i="48"/>
  <c r="Q22" i="48"/>
  <c r="Q20" i="48"/>
  <c r="Q21" i="48"/>
  <c r="Q24" i="48"/>
  <c r="Q25" i="48"/>
  <c r="Q26" i="48"/>
  <c r="U24" i="48" l="1"/>
  <c r="U22" i="48"/>
  <c r="S21" i="48"/>
  <c r="S20" i="48"/>
  <c r="S24" i="48"/>
  <c r="T24" i="48" s="1"/>
  <c r="S25" i="48"/>
  <c r="S22" i="48"/>
  <c r="T22" i="48" s="1"/>
  <c r="Q27" i="48"/>
  <c r="S19" i="48"/>
  <c r="Q30" i="48" l="1"/>
  <c r="Q33" i="48"/>
  <c r="T33" i="48" s="1"/>
  <c r="Q37" i="48" l="1"/>
  <c r="Q44" i="48" s="1"/>
  <c r="Q46" i="48" s="1"/>
  <c r="S30" i="48"/>
  <c r="S42" i="48"/>
  <c r="T43" i="48" l="1"/>
  <c r="S43" i="48"/>
  <c r="T30" i="48"/>
  <c r="T37" i="48" s="1"/>
  <c r="S37" i="48"/>
  <c r="S27" i="48"/>
  <c r="T27" i="48" l="1"/>
</calcChain>
</file>

<file path=xl/sharedStrings.xml><?xml version="1.0" encoding="utf-8"?>
<sst xmlns="http://schemas.openxmlformats.org/spreadsheetml/2006/main" count="75" uniqueCount="65">
  <si>
    <t>Ремонт крыши</t>
  </si>
  <si>
    <t>Всего стоимость ремонта</t>
  </si>
  <si>
    <t>Ремонт подвальных помещений</t>
  </si>
  <si>
    <t xml:space="preserve">Адрес многоквартирного дома                  </t>
  </si>
  <si>
    <t xml:space="preserve">Местный бюджет </t>
  </si>
  <si>
    <t>Ремонт внутридомовых инженерных систем и установка коллективных (общедомовых ) приборов учета потребления ресурсов, в том числе:</t>
  </si>
  <si>
    <t>Стоимость работ (услуг), тыс.руб.</t>
  </si>
  <si>
    <t>№       пп.</t>
  </si>
  <si>
    <t xml:space="preserve"> Проектно-сметная документа-ция</t>
  </si>
  <si>
    <t>тепло-снабжение</t>
  </si>
  <si>
    <t>электро-снабжение</t>
  </si>
  <si>
    <t>водо-снабжение</t>
  </si>
  <si>
    <t xml:space="preserve"> водо-отведение</t>
  </si>
  <si>
    <t xml:space="preserve"> газо-снабжение</t>
  </si>
  <si>
    <t>Ремонт фунда-мента</t>
  </si>
  <si>
    <t>Общая площадь дома, кв.м.</t>
  </si>
  <si>
    <t>Средства собственников</t>
  </si>
  <si>
    <t>Источники финансирования, тыс.руб.</t>
  </si>
  <si>
    <t>г. Анива, ул. Ленина, д. 12</t>
  </si>
  <si>
    <t>Областной бюджет</t>
  </si>
  <si>
    <t>Ремонт фасада</t>
  </si>
  <si>
    <t>Ремонт или замена лифтового оборудова-ния</t>
  </si>
  <si>
    <t>Проверка сметной стоимости</t>
  </si>
  <si>
    <t>Проверка сметной стоимости на 2026 год</t>
  </si>
  <si>
    <t>Экспертиза проектной докумен-тации</t>
  </si>
  <si>
    <t>Приложение</t>
  </si>
  <si>
    <t xml:space="preserve">к постановлению администрации </t>
  </si>
  <si>
    <t>Ремонт фасадов</t>
  </si>
  <si>
    <t>Ремонт внутридомовых инженерных
систем</t>
  </si>
  <si>
    <t>теплоснабжение</t>
  </si>
  <si>
    <t>водоснабжение</t>
  </si>
  <si>
    <t>водоотведение</t>
  </si>
  <si>
    <t>электроснабжение</t>
  </si>
  <si>
    <t>2026-2028</t>
  </si>
  <si>
    <t>Анивского муниципального округа</t>
  </si>
  <si>
    <t xml:space="preserve">  капитального ремонта общего имущества в многоквартирных домах </t>
  </si>
  <si>
    <t>Итого по Анивскому муниципальному округу</t>
  </si>
  <si>
    <t>2026 год</t>
  </si>
  <si>
    <t>2027 год</t>
  </si>
  <si>
    <t>2028 год</t>
  </si>
  <si>
    <t xml:space="preserve"> на территории Анивского муниципального округа на 2026-2028 годы»</t>
  </si>
  <si>
    <t>КРАТКОСРОЧНЫЙ ПЛАН (проект)</t>
  </si>
  <si>
    <t>г. Анива, ул. Пудова С.Н., д. 23</t>
  </si>
  <si>
    <t>г. Анива, ул. Рабочая, д. 8</t>
  </si>
  <si>
    <t>с. Троицкое, ул. Молодежная, д. 1</t>
  </si>
  <si>
    <t>ПСД на 2027 год</t>
  </si>
  <si>
    <t>Проверка сметной стоимости на 2027 год</t>
  </si>
  <si>
    <t>г. Анива, ул. Кирова, д. 36</t>
  </si>
  <si>
    <t>г. Анива, ул. Ленина, д. 27</t>
  </si>
  <si>
    <t>ПСД на 2028 год</t>
  </si>
  <si>
    <t>г. Анива, ул. Первомайская, д. 24</t>
  </si>
  <si>
    <t>г. Анива, ул. Первомайская, д. 30</t>
  </si>
  <si>
    <t>с. Таранай, ул. Новая, д. 4</t>
  </si>
  <si>
    <t>с. Троицкое, ул. Гвардейская, д. 4</t>
  </si>
  <si>
    <t>г. Анива, ул. Пудова С.Н., д. 7</t>
  </si>
  <si>
    <t>с. Троицкое, ул. Советская, д. 1А</t>
  </si>
  <si>
    <t>с. Троицкое, ул. Советская, д. 5А</t>
  </si>
  <si>
    <t>г. Анива, ул. Ленина, д. 41</t>
  </si>
  <si>
    <t>фасад в 2026 год - решили на заседании комиссии 08.11.2024</t>
  </si>
  <si>
    <t>течет сильно крыша - шиферная</t>
  </si>
  <si>
    <t>всего</t>
  </si>
  <si>
    <t>лимит</t>
  </si>
  <si>
    <t>местная прокуратура</t>
  </si>
  <si>
    <t>топит подвал</t>
  </si>
  <si>
    <t>от "17" июня 2025 г. № 1875-па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</si>
</sst>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1"/>
      <color theme="1"/>
      <name val="Calibri"/>
      <charset val="204"/>
    </font>
    <font>
      <sz val="11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name val="Calibri"/>
      <family val="2"/>
      <charset val="204"/>
    </font>
    <font>
      <sz val="3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color theme="4" tint="-0.249977111117893"/>
      <name val="Calibri"/>
      <family val="2"/>
      <charset val="204"/>
    </font>
    <font>
      <b/>
      <sz val="16"/>
      <color theme="4" tint="-0.24997711111789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5" fillId="0" borderId="0" xfId="0" applyFont="1"/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left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0" fontId="15" fillId="0" borderId="0" xfId="0" applyFont="1" applyFill="1" applyBorder="1"/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Процентный 2" xfId="2"/>
  </cellStyles>
  <dxfs count="0"/>
  <tableStyles count="0" defaultTableStyle="TableStyleMedium9" defaultPivotStyle="PivotStyleLight16"/>
  <colors>
    <mruColors>
      <color rgb="FF927CF2"/>
      <color rgb="FFFF33CC"/>
      <color rgb="FFFF5050"/>
      <color rgb="FFFFFF99"/>
      <color rgb="FF66FFFF"/>
      <color rgb="FF99FF33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showGridLines="0" tabSelected="1" view="pageBreakPreview" zoomScale="50" zoomScaleNormal="50" zoomScaleSheetLayoutView="50" zoomScalePageLayoutView="42" workbookViewId="0">
      <selection activeCell="O5" sqref="O5:T5"/>
    </sheetView>
  </sheetViews>
  <sheetFormatPr defaultColWidth="9.140625" defaultRowHeight="39.75" customHeight="1" x14ac:dyDescent="0.35"/>
  <cols>
    <col min="1" max="1" width="7.42578125" style="4" customWidth="1"/>
    <col min="2" max="2" width="73.140625" style="5" customWidth="1"/>
    <col min="3" max="3" width="17.42578125" style="6" customWidth="1"/>
    <col min="4" max="4" width="17.7109375" style="6" customWidth="1"/>
    <col min="5" max="6" width="15.42578125" style="6" customWidth="1"/>
    <col min="7" max="7" width="16" style="6" customWidth="1"/>
    <col min="8" max="8" width="17.28515625" style="6" customWidth="1"/>
    <col min="9" max="10" width="16.85546875" style="6" customWidth="1"/>
    <col min="11" max="11" width="18.42578125" style="6" customWidth="1"/>
    <col min="12" max="12" width="15.85546875" style="6" customWidth="1"/>
    <col min="13" max="13" width="17.42578125" style="6" customWidth="1"/>
    <col min="14" max="14" width="19.140625" style="6" customWidth="1"/>
    <col min="15" max="15" width="17.140625" style="6" customWidth="1"/>
    <col min="16" max="16" width="17.42578125" style="6" customWidth="1"/>
    <col min="17" max="17" width="22.140625" style="6" customWidth="1"/>
    <col min="18" max="20" width="22.7109375" style="6" customWidth="1"/>
    <col min="21" max="21" width="9.140625" style="1"/>
    <col min="22" max="22" width="21.42578125" style="31" customWidth="1"/>
    <col min="23" max="16384" width="9.140625" style="1"/>
  </cols>
  <sheetData>
    <row r="1" spans="1:22" ht="51" customHeight="1" x14ac:dyDescent="0.35">
      <c r="A1" s="8"/>
      <c r="N1" s="41"/>
      <c r="O1" s="41"/>
      <c r="P1" s="41"/>
      <c r="Q1" s="41"/>
      <c r="R1" s="41"/>
      <c r="S1" s="41"/>
      <c r="T1" s="41"/>
    </row>
    <row r="2" spans="1:22" ht="42" customHeight="1" x14ac:dyDescent="0.35">
      <c r="A2" s="8"/>
      <c r="N2" s="1"/>
      <c r="O2" s="41" t="s">
        <v>25</v>
      </c>
      <c r="P2" s="41"/>
      <c r="Q2" s="41"/>
      <c r="R2" s="41"/>
      <c r="S2" s="41"/>
      <c r="T2" s="41"/>
    </row>
    <row r="3" spans="1:22" ht="42" customHeight="1" x14ac:dyDescent="0.35">
      <c r="A3" s="8"/>
      <c r="N3" s="1"/>
      <c r="O3" s="41" t="s">
        <v>26</v>
      </c>
      <c r="P3" s="41"/>
      <c r="Q3" s="41"/>
      <c r="R3" s="41"/>
      <c r="S3" s="41"/>
      <c r="T3" s="41"/>
    </row>
    <row r="4" spans="1:22" ht="42" customHeight="1" x14ac:dyDescent="0.35">
      <c r="A4" s="8"/>
      <c r="N4" s="14"/>
      <c r="O4" s="41" t="s">
        <v>34</v>
      </c>
      <c r="P4" s="41"/>
      <c r="Q4" s="41"/>
      <c r="R4" s="41"/>
      <c r="S4" s="41"/>
      <c r="T4" s="41"/>
    </row>
    <row r="5" spans="1:22" ht="42" customHeight="1" x14ac:dyDescent="0.35">
      <c r="A5" s="8"/>
      <c r="O5" s="41" t="s">
        <v>64</v>
      </c>
      <c r="P5" s="41"/>
      <c r="Q5" s="41"/>
      <c r="R5" s="41"/>
      <c r="S5" s="41"/>
      <c r="T5" s="41"/>
    </row>
    <row r="6" spans="1:22" ht="25.5" customHeight="1" x14ac:dyDescent="0.35">
      <c r="A6" s="8"/>
      <c r="P6" s="14"/>
      <c r="Q6" s="14"/>
      <c r="R6" s="14"/>
      <c r="S6" s="14"/>
      <c r="T6" s="13"/>
    </row>
    <row r="7" spans="1:22" ht="25.5" customHeight="1" x14ac:dyDescent="0.35">
      <c r="A7" s="8"/>
      <c r="P7" s="13"/>
      <c r="Q7" s="13"/>
      <c r="R7" s="13"/>
      <c r="S7" s="13"/>
      <c r="T7" s="13"/>
    </row>
    <row r="8" spans="1:22" ht="19.5" customHeight="1" x14ac:dyDescent="0.35"/>
    <row r="9" spans="1:22" ht="42" customHeight="1" x14ac:dyDescent="0.35">
      <c r="A9" s="40" t="s">
        <v>41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2" ht="37.5" customHeight="1" x14ac:dyDescent="0.35">
      <c r="A10" s="40" t="s">
        <v>35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2" ht="42" customHeight="1" x14ac:dyDescent="0.35">
      <c r="A11" s="40" t="s">
        <v>40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2" ht="6" customHeight="1" x14ac:dyDescent="0.35"/>
    <row r="13" spans="1:22" ht="21" x14ac:dyDescent="0.35">
      <c r="A13" s="9"/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2" s="2" customFormat="1" ht="45" customHeight="1" x14ac:dyDescent="0.25">
      <c r="A14" s="39" t="s">
        <v>7</v>
      </c>
      <c r="B14" s="38" t="s">
        <v>3</v>
      </c>
      <c r="C14" s="38" t="s">
        <v>15</v>
      </c>
      <c r="D14" s="38" t="s">
        <v>6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38" t="s">
        <v>17</v>
      </c>
      <c r="S14" s="38"/>
      <c r="T14" s="38"/>
      <c r="V14" s="32"/>
    </row>
    <row r="15" spans="1:22" s="2" customFormat="1" ht="60" customHeight="1" x14ac:dyDescent="0.25">
      <c r="A15" s="39"/>
      <c r="B15" s="38"/>
      <c r="C15" s="42"/>
      <c r="D15" s="38" t="s">
        <v>8</v>
      </c>
      <c r="E15" s="38" t="s">
        <v>22</v>
      </c>
      <c r="F15" s="38" t="s">
        <v>24</v>
      </c>
      <c r="G15" s="38" t="s">
        <v>5</v>
      </c>
      <c r="H15" s="38"/>
      <c r="I15" s="38"/>
      <c r="J15" s="38"/>
      <c r="K15" s="38"/>
      <c r="L15" s="38" t="s">
        <v>21</v>
      </c>
      <c r="M15" s="38" t="s">
        <v>0</v>
      </c>
      <c r="N15" s="38" t="s">
        <v>20</v>
      </c>
      <c r="O15" s="38" t="s">
        <v>14</v>
      </c>
      <c r="P15" s="38" t="s">
        <v>2</v>
      </c>
      <c r="Q15" s="38" t="s">
        <v>1</v>
      </c>
      <c r="R15" s="38" t="s">
        <v>19</v>
      </c>
      <c r="S15" s="38" t="s">
        <v>4</v>
      </c>
      <c r="T15" s="38" t="s">
        <v>16</v>
      </c>
      <c r="V15" s="32"/>
    </row>
    <row r="16" spans="1:22" s="7" customFormat="1" ht="71.25" customHeight="1" x14ac:dyDescent="0.25">
      <c r="A16" s="39"/>
      <c r="B16" s="38"/>
      <c r="C16" s="42"/>
      <c r="D16" s="42"/>
      <c r="E16" s="38"/>
      <c r="F16" s="38"/>
      <c r="G16" s="20" t="s">
        <v>10</v>
      </c>
      <c r="H16" s="20" t="s">
        <v>9</v>
      </c>
      <c r="I16" s="20" t="s">
        <v>11</v>
      </c>
      <c r="J16" s="20" t="s">
        <v>12</v>
      </c>
      <c r="K16" s="20" t="s">
        <v>13</v>
      </c>
      <c r="L16" s="38"/>
      <c r="M16" s="38"/>
      <c r="N16" s="38"/>
      <c r="O16" s="38"/>
      <c r="P16" s="38"/>
      <c r="Q16" s="38"/>
      <c r="R16" s="38"/>
      <c r="S16" s="38"/>
      <c r="T16" s="38"/>
      <c r="V16" s="33"/>
    </row>
    <row r="17" spans="1:22" s="3" customFormat="1" ht="27" customHeight="1" x14ac:dyDescent="0.25">
      <c r="A17" s="15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 s="12">
        <v>14</v>
      </c>
      <c r="O17" s="12">
        <v>15</v>
      </c>
      <c r="P17" s="12">
        <v>16</v>
      </c>
      <c r="Q17" s="12">
        <v>17</v>
      </c>
      <c r="R17" s="12">
        <v>18</v>
      </c>
      <c r="S17" s="12">
        <v>19</v>
      </c>
      <c r="T17" s="12">
        <v>20</v>
      </c>
      <c r="V17" s="34"/>
    </row>
    <row r="18" spans="1:22" ht="31.5" customHeight="1" x14ac:dyDescent="0.35">
      <c r="A18" s="36" t="s">
        <v>37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</row>
    <row r="19" spans="1:22" ht="39.75" customHeight="1" x14ac:dyDescent="0.35">
      <c r="A19" s="21">
        <v>1</v>
      </c>
      <c r="B19" s="17" t="s">
        <v>18</v>
      </c>
      <c r="C19" s="18">
        <v>418.1</v>
      </c>
      <c r="D19" s="18">
        <v>0</v>
      </c>
      <c r="E19" s="18">
        <v>0</v>
      </c>
      <c r="F19" s="18">
        <v>0</v>
      </c>
      <c r="G19" s="18">
        <v>0</v>
      </c>
      <c r="H19" s="29">
        <v>1200</v>
      </c>
      <c r="I19" s="29">
        <v>300</v>
      </c>
      <c r="J19" s="29">
        <v>300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29">
        <f>G19+H19+I19+J19+K19+L19+M19+N19+O19+P19+F19+E19+D19</f>
        <v>1800</v>
      </c>
      <c r="R19" s="23">
        <v>610</v>
      </c>
      <c r="S19" s="18">
        <f>Q19*10/100</f>
        <v>180</v>
      </c>
      <c r="T19" s="23">
        <f>Q19-R19-S19</f>
        <v>1010</v>
      </c>
      <c r="U19" s="1">
        <f>Q19*34/100</f>
        <v>612</v>
      </c>
    </row>
    <row r="20" spans="1:22" ht="39.75" customHeight="1" x14ac:dyDescent="0.35">
      <c r="A20" s="21">
        <v>2</v>
      </c>
      <c r="B20" s="17" t="s">
        <v>54</v>
      </c>
      <c r="C20" s="18">
        <v>1743.2</v>
      </c>
      <c r="D20" s="18">
        <v>0</v>
      </c>
      <c r="E20" s="18">
        <v>0</v>
      </c>
      <c r="F20" s="18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4">
        <v>12700</v>
      </c>
      <c r="O20" s="18">
        <v>0</v>
      </c>
      <c r="P20" s="18">
        <v>0</v>
      </c>
      <c r="Q20" s="29">
        <f t="shared" ref="Q20:Q26" si="0">G20+H20+I20+J20+K20+L20+M20+N20+O20+P20+F20+E20+D20</f>
        <v>12700</v>
      </c>
      <c r="R20" s="23">
        <v>4320</v>
      </c>
      <c r="S20" s="18">
        <f t="shared" ref="S20:S25" si="1">Q20*10/100</f>
        <v>1270</v>
      </c>
      <c r="T20" s="23">
        <f t="shared" ref="T20:T26" si="2">Q20-R20-S20</f>
        <v>7110</v>
      </c>
      <c r="U20" s="1">
        <f>Q20*34/100</f>
        <v>4318</v>
      </c>
      <c r="V20" s="31" t="s">
        <v>58</v>
      </c>
    </row>
    <row r="21" spans="1:22" ht="39.75" customHeight="1" x14ac:dyDescent="0.35">
      <c r="A21" s="21">
        <v>3</v>
      </c>
      <c r="B21" s="17" t="s">
        <v>42</v>
      </c>
      <c r="C21" s="18">
        <v>3265</v>
      </c>
      <c r="D21" s="18">
        <v>0</v>
      </c>
      <c r="E21" s="18">
        <v>0</v>
      </c>
      <c r="F21" s="18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4">
        <v>11600</v>
      </c>
      <c r="N21" s="22">
        <v>0</v>
      </c>
      <c r="O21" s="18">
        <v>0</v>
      </c>
      <c r="P21" s="18">
        <v>0</v>
      </c>
      <c r="Q21" s="29">
        <f t="shared" si="0"/>
        <v>11600</v>
      </c>
      <c r="R21" s="23">
        <v>4000</v>
      </c>
      <c r="S21" s="18">
        <f t="shared" si="1"/>
        <v>1160</v>
      </c>
      <c r="T21" s="23">
        <f t="shared" si="2"/>
        <v>6440</v>
      </c>
      <c r="U21" s="1">
        <f t="shared" ref="U21:U26" si="3">Q21*34.44/100</f>
        <v>3995.04</v>
      </c>
      <c r="V21" s="31" t="s">
        <v>59</v>
      </c>
    </row>
    <row r="22" spans="1:22" ht="39.75" customHeight="1" x14ac:dyDescent="0.35">
      <c r="A22" s="21">
        <v>4</v>
      </c>
      <c r="B22" s="17" t="s">
        <v>51</v>
      </c>
      <c r="C22" s="18">
        <v>1418.5</v>
      </c>
      <c r="D22" s="18">
        <v>0</v>
      </c>
      <c r="E22" s="18">
        <v>0</v>
      </c>
      <c r="F22" s="18">
        <v>0</v>
      </c>
      <c r="G22" s="30">
        <v>1400</v>
      </c>
      <c r="H22" s="29">
        <v>4000</v>
      </c>
      <c r="I22" s="29">
        <v>900</v>
      </c>
      <c r="J22" s="29">
        <v>1100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29">
        <f>G22+H22+I22+J22+K22+L22+M22+N22+O22+P22+F22+E22+D22</f>
        <v>7400</v>
      </c>
      <c r="R22" s="23">
        <v>2500</v>
      </c>
      <c r="S22" s="18">
        <f t="shared" si="1"/>
        <v>740</v>
      </c>
      <c r="T22" s="23">
        <f t="shared" si="2"/>
        <v>4160</v>
      </c>
      <c r="U22" s="1">
        <f t="shared" si="3"/>
        <v>2548.5599999999995</v>
      </c>
    </row>
    <row r="23" spans="1:22" ht="39.75" customHeight="1" x14ac:dyDescent="0.35">
      <c r="A23" s="21">
        <v>5</v>
      </c>
      <c r="B23" s="17" t="s">
        <v>43</v>
      </c>
      <c r="C23" s="18">
        <v>2112</v>
      </c>
      <c r="D23" s="18">
        <v>0</v>
      </c>
      <c r="E23" s="18">
        <v>0</v>
      </c>
      <c r="F23" s="18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4">
        <v>15400</v>
      </c>
      <c r="O23" s="18">
        <v>0</v>
      </c>
      <c r="P23" s="18">
        <v>0</v>
      </c>
      <c r="Q23" s="29">
        <f>G23+H23+I23+J23+K23+L23+M23+N23+O23+P23+F23+E23+D23</f>
        <v>15400</v>
      </c>
      <c r="R23" s="23">
        <v>5300</v>
      </c>
      <c r="S23" s="18">
        <f t="shared" si="1"/>
        <v>1540</v>
      </c>
      <c r="T23" s="23">
        <f t="shared" si="2"/>
        <v>8560</v>
      </c>
      <c r="U23" s="1">
        <f t="shared" si="3"/>
        <v>5303.76</v>
      </c>
      <c r="V23" s="35" t="s">
        <v>62</v>
      </c>
    </row>
    <row r="24" spans="1:22" ht="39.75" customHeight="1" x14ac:dyDescent="0.35">
      <c r="A24" s="21">
        <v>6</v>
      </c>
      <c r="B24" s="17" t="s">
        <v>53</v>
      </c>
      <c r="C24" s="18">
        <v>3614.6</v>
      </c>
      <c r="D24" s="18">
        <v>0</v>
      </c>
      <c r="E24" s="18">
        <v>0</v>
      </c>
      <c r="F24" s="18">
        <v>0</v>
      </c>
      <c r="G24" s="22">
        <v>0</v>
      </c>
      <c r="H24" s="29">
        <v>7500</v>
      </c>
      <c r="I24" s="29">
        <v>1700</v>
      </c>
      <c r="J24" s="29">
        <v>2000</v>
      </c>
      <c r="K24" s="22">
        <v>0</v>
      </c>
      <c r="L24" s="22">
        <v>0</v>
      </c>
      <c r="M24" s="29">
        <v>10000</v>
      </c>
      <c r="N24" s="18">
        <v>0</v>
      </c>
      <c r="O24" s="18">
        <v>0</v>
      </c>
      <c r="P24" s="18">
        <v>0</v>
      </c>
      <c r="Q24" s="29">
        <f>G24+H24+I24+J24+K24+L24+M24+N24+O24+P24+F24+E24+D24</f>
        <v>21200</v>
      </c>
      <c r="R24" s="23">
        <v>7300</v>
      </c>
      <c r="S24" s="18">
        <f t="shared" si="1"/>
        <v>2120</v>
      </c>
      <c r="T24" s="23">
        <f t="shared" si="2"/>
        <v>11780</v>
      </c>
      <c r="U24" s="1">
        <f t="shared" si="3"/>
        <v>7301.28</v>
      </c>
    </row>
    <row r="25" spans="1:22" ht="39.75" customHeight="1" x14ac:dyDescent="0.35">
      <c r="A25" s="21">
        <v>7</v>
      </c>
      <c r="B25" s="25" t="s">
        <v>45</v>
      </c>
      <c r="C25" s="18">
        <v>0</v>
      </c>
      <c r="D25" s="19">
        <v>1600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 t="shared" si="0"/>
        <v>1600</v>
      </c>
      <c r="R25" s="23">
        <v>550</v>
      </c>
      <c r="S25" s="18">
        <f t="shared" si="1"/>
        <v>160</v>
      </c>
      <c r="T25" s="23">
        <f t="shared" si="2"/>
        <v>890</v>
      </c>
      <c r="U25" s="1">
        <f t="shared" si="3"/>
        <v>551.04</v>
      </c>
    </row>
    <row r="26" spans="1:22" ht="39.75" customHeight="1" x14ac:dyDescent="0.35">
      <c r="A26" s="21">
        <v>8</v>
      </c>
      <c r="B26" s="25" t="s">
        <v>23</v>
      </c>
      <c r="C26" s="18">
        <v>0</v>
      </c>
      <c r="D26" s="18">
        <v>0</v>
      </c>
      <c r="E26" s="19">
        <v>63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 t="shared" si="0"/>
        <v>63</v>
      </c>
      <c r="R26" s="23">
        <v>20</v>
      </c>
      <c r="S26" s="18">
        <v>7</v>
      </c>
      <c r="T26" s="23">
        <f t="shared" si="2"/>
        <v>36</v>
      </c>
      <c r="U26" s="1">
        <f t="shared" si="3"/>
        <v>21.697199999999999</v>
      </c>
    </row>
    <row r="27" spans="1:22" ht="39.75" customHeight="1" x14ac:dyDescent="0.35">
      <c r="A27" s="26"/>
      <c r="B27" s="27" t="s">
        <v>36</v>
      </c>
      <c r="C27" s="20">
        <f t="shared" ref="C27:T27" si="4">SUM(C19:C26)</f>
        <v>12571.4</v>
      </c>
      <c r="D27" s="20">
        <f t="shared" si="4"/>
        <v>1600</v>
      </c>
      <c r="E27" s="20">
        <f t="shared" si="4"/>
        <v>63</v>
      </c>
      <c r="F27" s="20">
        <f t="shared" si="4"/>
        <v>0</v>
      </c>
      <c r="G27" s="20">
        <f t="shared" si="4"/>
        <v>1400</v>
      </c>
      <c r="H27" s="20">
        <f t="shared" si="4"/>
        <v>12700</v>
      </c>
      <c r="I27" s="20">
        <f t="shared" si="4"/>
        <v>2900</v>
      </c>
      <c r="J27" s="20">
        <f t="shared" si="4"/>
        <v>3400</v>
      </c>
      <c r="K27" s="20">
        <f t="shared" si="4"/>
        <v>0</v>
      </c>
      <c r="L27" s="20">
        <f t="shared" si="4"/>
        <v>0</v>
      </c>
      <c r="M27" s="20">
        <f t="shared" si="4"/>
        <v>21600</v>
      </c>
      <c r="N27" s="20">
        <f t="shared" si="4"/>
        <v>28100</v>
      </c>
      <c r="O27" s="20">
        <f t="shared" si="4"/>
        <v>0</v>
      </c>
      <c r="P27" s="20">
        <f t="shared" si="4"/>
        <v>0</v>
      </c>
      <c r="Q27" s="20">
        <f t="shared" si="4"/>
        <v>71763</v>
      </c>
      <c r="R27" s="20">
        <f t="shared" si="4"/>
        <v>24600</v>
      </c>
      <c r="S27" s="20">
        <f t="shared" si="4"/>
        <v>7177</v>
      </c>
      <c r="T27" s="20">
        <f t="shared" si="4"/>
        <v>39986</v>
      </c>
    </row>
    <row r="28" spans="1:22" ht="33" customHeight="1" x14ac:dyDescent="0.35">
      <c r="A28" s="36" t="s">
        <v>38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</row>
    <row r="29" spans="1:22" ht="39.75" customHeight="1" x14ac:dyDescent="0.35">
      <c r="A29" s="21">
        <v>1</v>
      </c>
      <c r="B29" s="17" t="s">
        <v>47</v>
      </c>
      <c r="C29" s="18">
        <v>1411.1</v>
      </c>
      <c r="D29" s="18">
        <v>0</v>
      </c>
      <c r="E29" s="18">
        <v>0</v>
      </c>
      <c r="F29" s="18">
        <v>0</v>
      </c>
      <c r="G29" s="22">
        <v>0</v>
      </c>
      <c r="H29" s="24">
        <v>4000</v>
      </c>
      <c r="I29" s="24">
        <v>900</v>
      </c>
      <c r="J29" s="24">
        <v>1100</v>
      </c>
      <c r="K29" s="22">
        <v>0</v>
      </c>
      <c r="L29" s="22">
        <v>0</v>
      </c>
      <c r="M29" s="22">
        <v>0</v>
      </c>
      <c r="N29" s="22">
        <v>0</v>
      </c>
      <c r="O29" s="18">
        <v>0</v>
      </c>
      <c r="P29" s="18">
        <v>0</v>
      </c>
      <c r="Q29" s="29">
        <f>G29+H29+I29+J29+K29+L29+M29+N29+O29+P29+D29+E29+F29</f>
        <v>6000</v>
      </c>
      <c r="R29" s="23">
        <v>2060</v>
      </c>
      <c r="S29" s="18">
        <f>Q29*10/100</f>
        <v>600</v>
      </c>
      <c r="T29" s="18">
        <f>Q29-R29-S29</f>
        <v>3340</v>
      </c>
      <c r="U29" s="1">
        <f t="shared" ref="U29:U36" si="5">Q29*34.44/100</f>
        <v>2066.4</v>
      </c>
      <c r="V29" s="31" t="s">
        <v>63</v>
      </c>
    </row>
    <row r="30" spans="1:22" ht="39.75" customHeight="1" x14ac:dyDescent="0.35">
      <c r="A30" s="28">
        <v>2</v>
      </c>
      <c r="B30" s="17" t="s">
        <v>42</v>
      </c>
      <c r="C30" s="18">
        <v>3265</v>
      </c>
      <c r="D30" s="18">
        <v>0</v>
      </c>
      <c r="E30" s="18">
        <v>0</v>
      </c>
      <c r="F30" s="18">
        <v>0</v>
      </c>
      <c r="G30" s="22">
        <v>0</v>
      </c>
      <c r="H30" s="24">
        <v>9300</v>
      </c>
      <c r="I30" s="24">
        <v>2000</v>
      </c>
      <c r="J30" s="24">
        <v>2400</v>
      </c>
      <c r="K30" s="22">
        <v>0</v>
      </c>
      <c r="L30" s="22">
        <v>0</v>
      </c>
      <c r="M30" s="22">
        <v>0</v>
      </c>
      <c r="N30" s="22">
        <v>0</v>
      </c>
      <c r="O30" s="18">
        <v>0</v>
      </c>
      <c r="P30" s="18">
        <v>0</v>
      </c>
      <c r="Q30" s="29">
        <f>G30+H30+I30+J30+K30+L30+M30+N30+O30+P30</f>
        <v>13700</v>
      </c>
      <c r="R30" s="23">
        <v>4720</v>
      </c>
      <c r="S30" s="18">
        <f>Q30*10/100</f>
        <v>1370</v>
      </c>
      <c r="T30" s="18">
        <f>Q30-R30-S30</f>
        <v>7610</v>
      </c>
      <c r="U30" s="1">
        <f t="shared" si="5"/>
        <v>4718.28</v>
      </c>
      <c r="V30" s="31" t="s">
        <v>63</v>
      </c>
    </row>
    <row r="31" spans="1:22" ht="39.75" customHeight="1" x14ac:dyDescent="0.35">
      <c r="A31" s="21">
        <v>3</v>
      </c>
      <c r="B31" s="17" t="s">
        <v>53</v>
      </c>
      <c r="C31" s="18">
        <v>2634</v>
      </c>
      <c r="D31" s="18">
        <v>0</v>
      </c>
      <c r="E31" s="18">
        <v>0</v>
      </c>
      <c r="F31" s="18">
        <v>0</v>
      </c>
      <c r="G31" s="29">
        <v>2500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29">
        <v>28000</v>
      </c>
      <c r="O31" s="18">
        <v>0</v>
      </c>
      <c r="P31" s="18">
        <v>0</v>
      </c>
      <c r="Q31" s="29">
        <f>G31+H31+I31+J31+K31+L31+M31+N31+O31+P31+D31+E31+F31</f>
        <v>30500</v>
      </c>
      <c r="R31" s="23">
        <v>10500</v>
      </c>
      <c r="S31" s="18">
        <f t="shared" ref="S31:S35" si="6">Q31*10/100</f>
        <v>3050</v>
      </c>
      <c r="T31" s="18">
        <f t="shared" ref="T31:T36" si="7">Q31-R31-S31</f>
        <v>16950</v>
      </c>
      <c r="U31" s="1">
        <f t="shared" si="5"/>
        <v>10504.2</v>
      </c>
    </row>
    <row r="32" spans="1:22" ht="39.75" customHeight="1" x14ac:dyDescent="0.35">
      <c r="A32" s="21">
        <v>4</v>
      </c>
      <c r="B32" s="25" t="s">
        <v>44</v>
      </c>
      <c r="C32" s="18">
        <v>1658</v>
      </c>
      <c r="D32" s="18">
        <v>0</v>
      </c>
      <c r="E32" s="18">
        <v>0</v>
      </c>
      <c r="F32" s="18">
        <v>0</v>
      </c>
      <c r="G32" s="22">
        <v>0</v>
      </c>
      <c r="H32" s="24">
        <v>5000</v>
      </c>
      <c r="I32" s="24">
        <v>1100</v>
      </c>
      <c r="J32" s="24">
        <v>1200</v>
      </c>
      <c r="K32" s="22">
        <v>0</v>
      </c>
      <c r="L32" s="22">
        <v>0</v>
      </c>
      <c r="M32" s="22">
        <v>0</v>
      </c>
      <c r="N32" s="18">
        <v>0</v>
      </c>
      <c r="O32" s="18">
        <v>0</v>
      </c>
      <c r="P32" s="19">
        <v>3000</v>
      </c>
      <c r="Q32" s="29">
        <f t="shared" ref="Q32:Q36" si="8">G32+H32+I32+J32+K32+L32+M32+N32+O32+P32+D32+E32+F32</f>
        <v>10300</v>
      </c>
      <c r="R32" s="23">
        <v>3630</v>
      </c>
      <c r="S32" s="18">
        <v>1060</v>
      </c>
      <c r="T32" s="18">
        <f t="shared" si="7"/>
        <v>5610</v>
      </c>
      <c r="U32" s="1">
        <f t="shared" si="5"/>
        <v>3547.32</v>
      </c>
      <c r="V32" s="31" t="s">
        <v>63</v>
      </c>
    </row>
    <row r="33" spans="1:22" ht="39.75" customHeight="1" x14ac:dyDescent="0.35">
      <c r="A33" s="28">
        <v>5</v>
      </c>
      <c r="B33" s="17" t="s">
        <v>55</v>
      </c>
      <c r="C33" s="18">
        <v>701.8</v>
      </c>
      <c r="D33" s="18">
        <v>0</v>
      </c>
      <c r="E33" s="18">
        <v>0</v>
      </c>
      <c r="F33" s="18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8">
        <v>0</v>
      </c>
      <c r="O33" s="18">
        <v>0</v>
      </c>
      <c r="P33" s="19">
        <v>1820</v>
      </c>
      <c r="Q33" s="29">
        <f>G33+H33+I33+J33+K33+L33+M33+N33+O33+P33</f>
        <v>1820</v>
      </c>
      <c r="R33" s="23">
        <v>630</v>
      </c>
      <c r="S33" s="18">
        <v>180</v>
      </c>
      <c r="T33" s="18">
        <f>Q33-R33-S33</f>
        <v>1010</v>
      </c>
      <c r="U33" s="1">
        <f t="shared" si="5"/>
        <v>626.80799999999999</v>
      </c>
      <c r="V33" s="31" t="s">
        <v>63</v>
      </c>
    </row>
    <row r="34" spans="1:22" ht="39.75" customHeight="1" x14ac:dyDescent="0.35">
      <c r="A34" s="21">
        <v>6</v>
      </c>
      <c r="B34" s="17" t="s">
        <v>56</v>
      </c>
      <c r="C34" s="18">
        <v>725.78</v>
      </c>
      <c r="D34" s="18">
        <v>0</v>
      </c>
      <c r="E34" s="18">
        <v>0</v>
      </c>
      <c r="F34" s="18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8">
        <v>0</v>
      </c>
      <c r="O34" s="18">
        <v>0</v>
      </c>
      <c r="P34" s="19">
        <v>1820</v>
      </c>
      <c r="Q34" s="29">
        <f t="shared" ref="Q34" si="9">G34+H34+I34+J34+K34+L34+M34+N34+O34+P34</f>
        <v>1820</v>
      </c>
      <c r="R34" s="23">
        <v>630</v>
      </c>
      <c r="S34" s="18">
        <v>180</v>
      </c>
      <c r="T34" s="18">
        <f>Q34-R34-S34</f>
        <v>1010</v>
      </c>
      <c r="U34" s="1">
        <f t="shared" si="5"/>
        <v>626.80799999999999</v>
      </c>
      <c r="V34" s="31" t="s">
        <v>63</v>
      </c>
    </row>
    <row r="35" spans="1:22" ht="39.75" customHeight="1" x14ac:dyDescent="0.35">
      <c r="A35" s="21">
        <v>7</v>
      </c>
      <c r="B35" s="25" t="s">
        <v>49</v>
      </c>
      <c r="C35" s="18">
        <v>0</v>
      </c>
      <c r="D35" s="19">
        <v>2500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8"/>
        <v>2500</v>
      </c>
      <c r="R35" s="23">
        <v>860</v>
      </c>
      <c r="S35" s="18">
        <f t="shared" si="6"/>
        <v>250</v>
      </c>
      <c r="T35" s="18">
        <f t="shared" si="7"/>
        <v>1390</v>
      </c>
      <c r="U35" s="1">
        <f t="shared" si="5"/>
        <v>861</v>
      </c>
    </row>
    <row r="36" spans="1:22" ht="39.75" customHeight="1" x14ac:dyDescent="0.35">
      <c r="A36" s="28">
        <v>8</v>
      </c>
      <c r="B36" s="25" t="s">
        <v>46</v>
      </c>
      <c r="C36" s="18">
        <v>0</v>
      </c>
      <c r="D36" s="18">
        <v>0</v>
      </c>
      <c r="E36" s="19">
        <v>189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 t="shared" si="8"/>
        <v>189</v>
      </c>
      <c r="R36" s="23">
        <v>70</v>
      </c>
      <c r="S36" s="18">
        <v>20</v>
      </c>
      <c r="T36" s="18">
        <f t="shared" si="7"/>
        <v>99</v>
      </c>
      <c r="U36" s="1">
        <f t="shared" si="5"/>
        <v>65.0916</v>
      </c>
    </row>
    <row r="37" spans="1:22" ht="39.75" customHeight="1" x14ac:dyDescent="0.35">
      <c r="A37" s="21"/>
      <c r="B37" s="27" t="s">
        <v>36</v>
      </c>
      <c r="C37" s="20">
        <f>SUM(C29:C36)</f>
        <v>10395.68</v>
      </c>
      <c r="D37" s="20">
        <f t="shared" ref="D37:T37" si="10">SUM(D29:D36)</f>
        <v>2500</v>
      </c>
      <c r="E37" s="20">
        <f t="shared" si="10"/>
        <v>189</v>
      </c>
      <c r="F37" s="20">
        <f t="shared" si="10"/>
        <v>0</v>
      </c>
      <c r="G37" s="20">
        <f t="shared" si="10"/>
        <v>2500</v>
      </c>
      <c r="H37" s="20">
        <f t="shared" si="10"/>
        <v>18300</v>
      </c>
      <c r="I37" s="20">
        <f t="shared" si="10"/>
        <v>4000</v>
      </c>
      <c r="J37" s="20">
        <f t="shared" si="10"/>
        <v>4700</v>
      </c>
      <c r="K37" s="20">
        <f t="shared" si="10"/>
        <v>0</v>
      </c>
      <c r="L37" s="20">
        <f t="shared" si="10"/>
        <v>0</v>
      </c>
      <c r="M37" s="20">
        <f t="shared" si="10"/>
        <v>0</v>
      </c>
      <c r="N37" s="20">
        <f t="shared" si="10"/>
        <v>28000</v>
      </c>
      <c r="O37" s="20">
        <f t="shared" si="10"/>
        <v>0</v>
      </c>
      <c r="P37" s="20">
        <f t="shared" si="10"/>
        <v>6640</v>
      </c>
      <c r="Q37" s="20">
        <f t="shared" si="10"/>
        <v>66829</v>
      </c>
      <c r="R37" s="20">
        <f t="shared" si="10"/>
        <v>23100</v>
      </c>
      <c r="S37" s="20">
        <f t="shared" si="10"/>
        <v>6710</v>
      </c>
      <c r="T37" s="20">
        <f t="shared" si="10"/>
        <v>37019</v>
      </c>
    </row>
    <row r="38" spans="1:22" ht="31.5" customHeight="1" x14ac:dyDescent="0.35">
      <c r="A38" s="36" t="s">
        <v>39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</row>
    <row r="39" spans="1:22" ht="31.5" customHeight="1" x14ac:dyDescent="0.35">
      <c r="A39" s="28">
        <v>1</v>
      </c>
      <c r="B39" s="17" t="s">
        <v>48</v>
      </c>
      <c r="C39" s="18">
        <v>948.1</v>
      </c>
      <c r="D39" s="18">
        <v>0</v>
      </c>
      <c r="E39" s="18">
        <v>0</v>
      </c>
      <c r="F39" s="18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4">
        <v>4500</v>
      </c>
      <c r="N39" s="22">
        <v>0</v>
      </c>
      <c r="O39" s="18">
        <v>0</v>
      </c>
      <c r="P39" s="18">
        <v>0</v>
      </c>
      <c r="Q39" s="18">
        <f>G39+H39+I39+J39+K39+L39+M39+N39+O39+P39</f>
        <v>4500</v>
      </c>
      <c r="R39" s="23">
        <v>1550</v>
      </c>
      <c r="S39" s="18">
        <f t="shared" ref="S39" si="11">Q39*10/100</f>
        <v>450</v>
      </c>
      <c r="T39" s="18">
        <f t="shared" ref="T39:T42" si="12">Q39-R39-S39</f>
        <v>2500</v>
      </c>
      <c r="U39" s="1">
        <f t="shared" ref="U39:U42" si="13">Q39*34.44/100</f>
        <v>1549.8</v>
      </c>
      <c r="V39" s="31" t="s">
        <v>59</v>
      </c>
    </row>
    <row r="40" spans="1:22" ht="31.5" customHeight="1" x14ac:dyDescent="0.35">
      <c r="A40" s="28">
        <v>2</v>
      </c>
      <c r="B40" s="17" t="s">
        <v>57</v>
      </c>
      <c r="C40" s="18">
        <v>3259.6</v>
      </c>
      <c r="D40" s="18">
        <v>0</v>
      </c>
      <c r="E40" s="18">
        <v>0</v>
      </c>
      <c r="F40" s="18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9">
        <v>33320</v>
      </c>
      <c r="O40" s="18">
        <v>0</v>
      </c>
      <c r="P40" s="18">
        <v>0</v>
      </c>
      <c r="Q40" s="29">
        <f t="shared" ref="Q40:Q42" si="14">G40+H40+I40+J40+K40+L40+M40+N40+O40+P40</f>
        <v>33320</v>
      </c>
      <c r="R40" s="23">
        <v>11470</v>
      </c>
      <c r="S40" s="18">
        <v>3330</v>
      </c>
      <c r="T40" s="18">
        <f t="shared" si="12"/>
        <v>18520</v>
      </c>
      <c r="U40" s="1">
        <f t="shared" si="13"/>
        <v>11475.407999999998</v>
      </c>
    </row>
    <row r="41" spans="1:22" ht="31.5" customHeight="1" x14ac:dyDescent="0.35">
      <c r="A41" s="28">
        <v>3</v>
      </c>
      <c r="B41" s="17" t="s">
        <v>50</v>
      </c>
      <c r="C41" s="18">
        <v>2693.3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22">
        <v>0</v>
      </c>
      <c r="L41" s="22">
        <v>0</v>
      </c>
      <c r="M41" s="22">
        <v>0</v>
      </c>
      <c r="N41" s="29">
        <v>28000</v>
      </c>
      <c r="O41" s="18">
        <v>0</v>
      </c>
      <c r="P41" s="18">
        <v>0</v>
      </c>
      <c r="Q41" s="29">
        <f t="shared" si="14"/>
        <v>28000</v>
      </c>
      <c r="R41" s="23">
        <v>9640</v>
      </c>
      <c r="S41" s="18">
        <f t="shared" ref="S41" si="15">Q41*10/100</f>
        <v>2800</v>
      </c>
      <c r="T41" s="18">
        <f t="shared" si="12"/>
        <v>15560</v>
      </c>
      <c r="U41" s="1">
        <f t="shared" si="13"/>
        <v>9643.1999999999989</v>
      </c>
    </row>
    <row r="42" spans="1:22" ht="39.75" customHeight="1" x14ac:dyDescent="0.35">
      <c r="A42" s="28">
        <v>4</v>
      </c>
      <c r="B42" s="17" t="s">
        <v>52</v>
      </c>
      <c r="C42" s="18">
        <v>965.2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22">
        <v>0</v>
      </c>
      <c r="L42" s="22">
        <v>0</v>
      </c>
      <c r="M42" s="22">
        <v>0</v>
      </c>
      <c r="N42" s="29">
        <v>12600</v>
      </c>
      <c r="O42" s="18">
        <v>0</v>
      </c>
      <c r="P42" s="18">
        <v>0</v>
      </c>
      <c r="Q42" s="29">
        <f t="shared" si="14"/>
        <v>12600</v>
      </c>
      <c r="R42" s="23">
        <v>4340</v>
      </c>
      <c r="S42" s="18">
        <f t="shared" ref="S42" si="16">Q42*10/100</f>
        <v>1260</v>
      </c>
      <c r="T42" s="18">
        <f t="shared" si="12"/>
        <v>7000</v>
      </c>
      <c r="U42" s="1">
        <f t="shared" si="13"/>
        <v>4339.4399999999996</v>
      </c>
    </row>
    <row r="43" spans="1:22" ht="39.75" customHeight="1" x14ac:dyDescent="0.35">
      <c r="A43" s="26"/>
      <c r="B43" s="27" t="s">
        <v>36</v>
      </c>
      <c r="C43" s="20">
        <f>SUM(C39:C42)</f>
        <v>7866.2</v>
      </c>
      <c r="D43" s="20">
        <f t="shared" ref="D43:T43" si="17">SUM(D39:D42)</f>
        <v>0</v>
      </c>
      <c r="E43" s="20">
        <f t="shared" si="17"/>
        <v>0</v>
      </c>
      <c r="F43" s="20">
        <f t="shared" si="17"/>
        <v>0</v>
      </c>
      <c r="G43" s="20">
        <f t="shared" si="17"/>
        <v>0</v>
      </c>
      <c r="H43" s="20">
        <f t="shared" si="17"/>
        <v>0</v>
      </c>
      <c r="I43" s="20">
        <f t="shared" si="17"/>
        <v>0</v>
      </c>
      <c r="J43" s="20">
        <f t="shared" si="17"/>
        <v>0</v>
      </c>
      <c r="K43" s="20">
        <f t="shared" si="17"/>
        <v>0</v>
      </c>
      <c r="L43" s="20">
        <f t="shared" si="17"/>
        <v>0</v>
      </c>
      <c r="M43" s="20">
        <f t="shared" si="17"/>
        <v>4500</v>
      </c>
      <c r="N43" s="20">
        <f t="shared" si="17"/>
        <v>73920</v>
      </c>
      <c r="O43" s="20">
        <f t="shared" si="17"/>
        <v>0</v>
      </c>
      <c r="P43" s="20">
        <f t="shared" si="17"/>
        <v>0</v>
      </c>
      <c r="Q43" s="20">
        <f t="shared" si="17"/>
        <v>78420</v>
      </c>
      <c r="R43" s="20">
        <f t="shared" si="17"/>
        <v>27000</v>
      </c>
      <c r="S43" s="20">
        <f t="shared" si="17"/>
        <v>7840</v>
      </c>
      <c r="T43" s="20">
        <f t="shared" si="17"/>
        <v>43580</v>
      </c>
    </row>
    <row r="44" spans="1:22" ht="39.75" customHeight="1" x14ac:dyDescent="0.35">
      <c r="P44" s="6" t="s">
        <v>60</v>
      </c>
      <c r="Q44" s="6">
        <f>Q43+Q37+Q27</f>
        <v>217012</v>
      </c>
    </row>
    <row r="45" spans="1:22" ht="39.75" customHeight="1" x14ac:dyDescent="0.35">
      <c r="P45" s="6" t="s">
        <v>61</v>
      </c>
      <c r="Q45" s="6">
        <v>182814.582470956</v>
      </c>
    </row>
    <row r="46" spans="1:22" ht="39.75" customHeight="1" x14ac:dyDescent="0.35">
      <c r="Q46" s="6">
        <f>Q45-Q44</f>
        <v>-34197.417529044003</v>
      </c>
    </row>
  </sheetData>
  <autoFilter ref="A17:T43"/>
  <sortState ref="A368:Z392">
    <sortCondition ref="B349:B363"/>
  </sortState>
  <mergeCells count="29">
    <mergeCell ref="A10:T10"/>
    <mergeCell ref="A11:T11"/>
    <mergeCell ref="B14:B16"/>
    <mergeCell ref="C14:C16"/>
    <mergeCell ref="D14:Q14"/>
    <mergeCell ref="R14:T14"/>
    <mergeCell ref="D15:D16"/>
    <mergeCell ref="E15:E16"/>
    <mergeCell ref="F15:F16"/>
    <mergeCell ref="Q15:Q16"/>
    <mergeCell ref="R15:R16"/>
    <mergeCell ref="A9:T9"/>
    <mergeCell ref="N1:T1"/>
    <mergeCell ref="O2:T2"/>
    <mergeCell ref="O3:T3"/>
    <mergeCell ref="O4:T4"/>
    <mergeCell ref="O5:T5"/>
    <mergeCell ref="A38:T38"/>
    <mergeCell ref="S15:S16"/>
    <mergeCell ref="T15:T16"/>
    <mergeCell ref="G15:K15"/>
    <mergeCell ref="A28:T28"/>
    <mergeCell ref="N15:N16"/>
    <mergeCell ref="O15:O16"/>
    <mergeCell ref="P15:P16"/>
    <mergeCell ref="A14:A16"/>
    <mergeCell ref="A18:T18"/>
    <mergeCell ref="L15:L16"/>
    <mergeCell ref="M15:M16"/>
  </mergeCells>
  <printOptions horizontalCentered="1"/>
  <pageMargins left="0" right="0" top="0.59055118110236227" bottom="0.39370078740157483" header="0.51181102362204722" footer="0.51181102362204722"/>
  <pageSetup paperSize="9" scale="30" fitToWidth="0" orientation="landscape" r:id="rId1"/>
  <headerFooter differentFirst="1">
    <oddHeader>&amp;C&amp;P</oddHeader>
  </headerFooter>
  <rowBreaks count="1" manualBreakCount="1">
    <brk id="37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F4" sqref="F4"/>
    </sheetView>
  </sheetViews>
  <sheetFormatPr defaultRowHeight="15" x14ac:dyDescent="0.25"/>
  <cols>
    <col min="2" max="2" width="28" customWidth="1"/>
  </cols>
  <sheetData>
    <row r="2" spans="2:6" x14ac:dyDescent="0.25">
      <c r="D2">
        <v>2024</v>
      </c>
      <c r="E2">
        <v>2025</v>
      </c>
      <c r="F2" t="s">
        <v>33</v>
      </c>
    </row>
    <row r="4" spans="2:6" x14ac:dyDescent="0.25">
      <c r="B4" t="s">
        <v>27</v>
      </c>
      <c r="D4">
        <v>7</v>
      </c>
      <c r="E4">
        <v>7</v>
      </c>
      <c r="F4">
        <v>8</v>
      </c>
    </row>
    <row r="5" spans="2:6" x14ac:dyDescent="0.25">
      <c r="B5" t="s">
        <v>0</v>
      </c>
      <c r="D5">
        <v>1</v>
      </c>
      <c r="E5">
        <v>2</v>
      </c>
      <c r="F5">
        <v>4</v>
      </c>
    </row>
    <row r="6" spans="2:6" ht="43.5" customHeight="1" x14ac:dyDescent="0.25">
      <c r="B6" s="16" t="s">
        <v>28</v>
      </c>
    </row>
    <row r="7" spans="2:6" ht="22.5" customHeight="1" x14ac:dyDescent="0.25">
      <c r="B7" s="16" t="s">
        <v>32</v>
      </c>
      <c r="E7">
        <v>5</v>
      </c>
      <c r="F7">
        <v>6</v>
      </c>
    </row>
    <row r="8" spans="2:6" x14ac:dyDescent="0.25">
      <c r="B8" t="s">
        <v>29</v>
      </c>
      <c r="E8">
        <v>3</v>
      </c>
      <c r="F8">
        <v>6</v>
      </c>
    </row>
    <row r="9" spans="2:6" x14ac:dyDescent="0.25">
      <c r="B9" t="s">
        <v>30</v>
      </c>
      <c r="E9">
        <v>3</v>
      </c>
      <c r="F9">
        <v>6</v>
      </c>
    </row>
    <row r="10" spans="2:6" x14ac:dyDescent="0.25">
      <c r="B10" t="s">
        <v>31</v>
      </c>
      <c r="E10">
        <v>2</v>
      </c>
      <c r="F10">
        <v>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Прикрепленный файл" ma:contentTypeID="0x01010066AA4E1CF076A941A4E24B2931D3DF6C0028D5D08EF81B2A4CAB357F76EE4EF039" ma:contentTypeVersion="20" ma:contentTypeDescription="" ma:contentTypeScope="" ma:versionID="e9519bbd094e7b0cd378ceca3a8333f3">
  <xsd:schema xmlns:xsd="http://www.w3.org/2001/XMLSchema" xmlns:xs="http://www.w3.org/2001/XMLSchema" xmlns:p="http://schemas.microsoft.com/office/2006/metadata/properties" xmlns:ns1="http://schemas.microsoft.com/sharepoint/v3" xmlns:ns2="49B170EE-AD51-4FAE-BBEE-F552737B443C" targetNamespace="http://schemas.microsoft.com/office/2006/metadata/properties" ma:root="true" ma:fieldsID="23c579482ed18fd252b3d4b42eaff6ff" ns1:_="" ns2:_="">
    <xsd:import namespace="http://schemas.microsoft.com/sharepoint/v3"/>
    <xsd:import namespace="49B170EE-AD51-4FAE-BBEE-F552737B443C"/>
    <xsd:element name="properties">
      <xsd:complexType>
        <xsd:sequence>
          <xsd:element name="documentManagement">
            <xsd:complexType>
              <xsd:all>
                <xsd:element ref="ns2:FileTypeId" minOccurs="0"/>
                <xsd:element ref="ns1:Comments" minOccurs="0"/>
                <xsd:element ref="ns2:EdsInfo" minOccurs="0"/>
                <xsd:element ref="ns2:ParentDocGroupLink" minOccurs="0"/>
                <xsd:element ref="ns2:EosParentID" minOccurs="0"/>
                <xsd:element ref="ns2:ParentInfo" minOccurs="0"/>
                <xsd:element ref="ns2:ParentRegDate" minOccurs="0"/>
                <xsd:element ref="ns2:ParentRegNumber" minOccurs="0"/>
                <xsd:element ref="ns2:ParentAddInfo" minOccurs="0"/>
                <xsd:element ref="ns2:DocLink" minOccurs="0"/>
                <xsd:element ref="ns2:ActivityStateId" minOccurs="0"/>
                <xsd:element ref="ns2:ProjectRed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omments" ma:index="9" nillable="true" ma:displayName="Комментарии" ma:internalName="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170EE-AD51-4FAE-BBEE-F552737B443C" elementFormDefault="qualified">
    <xsd:import namespace="http://schemas.microsoft.com/office/2006/documentManagement/types"/>
    <xsd:import namespace="http://schemas.microsoft.com/office/infopath/2007/PartnerControls"/>
    <xsd:element name="FileTypeId" ma:index="8" nillable="true" ma:displayName="Тип файла" ma:default="1" ma:internalName="FileTypeId">
      <xsd:simpleType>
        <xsd:restriction base="dms:Number"/>
      </xsd:simpleType>
    </xsd:element>
    <xsd:element name="EdsInfo" ma:index="10" nillable="true" ma:displayName="ЭЦП" ma:hidden="true" ma:internalName="EdsInfo" ma:readOnly="false">
      <xsd:simpleType>
        <xsd:restriction base="dms:Unknown"/>
      </xsd:simpleType>
    </xsd:element>
    <xsd:element name="ParentDocGroupLink" ma:index="11" nillable="true" ma:displayName="ParentDocGroupLink" ma:hidden="true" ma:list="{cf621a32-1250-4c5e-a3c7-dff1a597cce8}" ma:internalName="ParentDocGroupLink" ma:readOnly="false" ma:showField="DocGroupDisplay" ma:web="{7d43310a-79e5-40e8-b0ab-45610ce6bcc0}">
      <xsd:simpleType>
        <xsd:restriction base="dms:Lookup"/>
      </xsd:simpleType>
    </xsd:element>
    <xsd:element name="EosParentID" ma:index="12" nillable="true" ma:displayName="EosParentID" ma:decimals="0" ma:hidden="true" ma:internalName="EosParentID">
      <xsd:simpleType>
        <xsd:restriction base="dms:Number">
          <xsd:minInclusive value="0"/>
        </xsd:restriction>
      </xsd:simpleType>
    </xsd:element>
    <xsd:element name="ParentInfo" ma:index="13" nillable="true" ma:displayName="ParentInfo" ma:default="" ma:hidden="true" ma:internalName="ParentInfo">
      <xsd:simpleType>
        <xsd:restriction base="dms:Text">
          <xsd:maxLength value="255"/>
        </xsd:restriction>
      </xsd:simpleType>
    </xsd:element>
    <xsd:element name="ParentRegDate" ma:index="14" nillable="true" ma:displayName="ParentRegDate" ma:format="DateOnly" ma:hidden="true" ma:internalName="ParentRegDate" ma:readOnly="false">
      <xsd:simpleType>
        <xsd:restriction base="dms:DateTime">
          <xsd:maxLength value="255"/>
        </xsd:restriction>
      </xsd:simpleType>
    </xsd:element>
    <xsd:element name="ParentRegNumber" ma:index="15" nillable="true" ma:displayName="ParentRegNumber" ma:hidden="true" ma:internalName="ParentRegNumber" ma:readOnly="false">
      <xsd:simpleType>
        <xsd:restriction base="dms:Text">
          <xsd:maxLength value="255"/>
        </xsd:restriction>
      </xsd:simpleType>
    </xsd:element>
    <xsd:element name="ParentAddInfo" ma:index="16" nillable="true" ma:displayName="ParentAddInfo" ma:default="" ma:hidden="true" ma:internalName="ParentAddInfo">
      <xsd:simpleType>
        <xsd:restriction base="dms:Text">
          <xsd:maxLength value="255"/>
        </xsd:restriction>
      </xsd:simpleType>
    </xsd:element>
    <xsd:element name="DocLink" ma:index="17" nillable="true" ma:displayName="Документ" ma:format="Hyperlink" ma:hidden="true" ma:internalName="DocLink">
      <xsd:simpleType>
        <xsd:restriction base="dms:Unknown"/>
      </xsd:simpleType>
    </xsd:element>
    <xsd:element name="ActivityStateId" ma:index="18" nillable="true" ma:displayName="Статус действия" ma:default="0" ma:hidden="true" ma:internalName="ActivityStateId" ma:readOnly="false">
      <xsd:simpleType>
        <xsd:restriction base="dms:Unknown"/>
      </xsd:simpleType>
    </xsd:element>
    <xsd:element name="ProjectRedaction" ma:index="19" nillable="true" ma:displayName="Редакция" ma:default="1" ma:hidden="true" ma:internalName="ProjectRedact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7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ContentDocFileDispForm</Display>
  <Edit>ContentDocFileEditForm</Edit>
  <New>ContentDocFileNewForm</New>
</FormTemplates>
</file>

<file path=customXml/itemProps1.xml><?xml version="1.0" encoding="utf-8"?>
<ds:datastoreItem xmlns:ds="http://schemas.openxmlformats.org/officeDocument/2006/customXml" ds:itemID="{ECA9B9B5-D3A4-46F2-93DA-C9CA9294B9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9B170EE-AD51-4FAE-BBEE-F552737B44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A2B64D-9DA8-45E4-9559-507F969446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Краткосрочный план 2023-2025</vt:lpstr>
      <vt:lpstr>Лист1</vt:lpstr>
      <vt:lpstr>'Краткосрочный план 2023-2025'!Заголовки_для_печати</vt:lpstr>
      <vt:lpstr>'Краткосрочный план 2023-2025'!Область_печати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zolotov_e</dc:creator>
  <cp:lastModifiedBy>Татьяна Сергеевна Ким</cp:lastModifiedBy>
  <cp:lastPrinted>2025-06-17T23:00:14Z</cp:lastPrinted>
  <dcterms:created xsi:type="dcterms:W3CDTF">2014-09-03T04:50:10Z</dcterms:created>
  <dcterms:modified xsi:type="dcterms:W3CDTF">2025-06-17T23:00:35Z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0x01010066AA4E1CF076A941A4E24B2931D3DF6C0028D5D08EF81B2A4CAB357F76EE4EF039</vt:lpwstr>
  </property>
</Properties>
</file>