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6470" yWindow="240" windowWidth="10875" windowHeight="12585"/>
  </bookViews>
  <sheets>
    <sheet name="Лист1" sheetId="1" r:id="rId1"/>
  </sheets>
  <definedNames>
    <definedName name="_GoBack" localSheetId="0">Лист1!#REF!</definedName>
    <definedName name="_xlnm.Print_Titles" localSheetId="0">Лист1!$4:$6</definedName>
  </definedNames>
  <calcPr calcId="152511"/>
</workbook>
</file>

<file path=xl/calcChain.xml><?xml version="1.0" encoding="utf-8"?>
<calcChain xmlns="http://schemas.openxmlformats.org/spreadsheetml/2006/main">
  <c r="G28" i="1" l="1"/>
  <c r="F9" i="1" l="1"/>
  <c r="G9" i="1"/>
  <c r="H31" i="1" l="1"/>
  <c r="I31" i="1"/>
  <c r="G44" i="1"/>
  <c r="G43" i="1" s="1"/>
  <c r="F44" i="1"/>
  <c r="I39" i="1" l="1"/>
  <c r="I16" i="1"/>
  <c r="I20" i="1"/>
  <c r="I22" i="1"/>
  <c r="I24" i="1"/>
  <c r="I25" i="1"/>
  <c r="I26" i="1"/>
  <c r="I27" i="1"/>
  <c r="H16" i="1"/>
  <c r="H20" i="1"/>
  <c r="H22" i="1"/>
  <c r="H24" i="1"/>
  <c r="H25" i="1"/>
  <c r="H26" i="1"/>
  <c r="H27" i="1"/>
  <c r="H39" i="1" l="1"/>
  <c r="I38" i="1" l="1"/>
  <c r="H38" i="1"/>
  <c r="I34" i="1"/>
  <c r="H34" i="1"/>
  <c r="I41" i="1"/>
  <c r="H41" i="1"/>
  <c r="I35" i="1"/>
  <c r="H35" i="1"/>
  <c r="I29" i="1"/>
  <c r="H29" i="1"/>
  <c r="I45" i="1"/>
  <c r="H45" i="1"/>
  <c r="I33" i="1"/>
  <c r="H33" i="1"/>
  <c r="I10" i="1" l="1"/>
  <c r="H10" i="1"/>
  <c r="I17" i="1"/>
  <c r="H17" i="1"/>
  <c r="I13" i="1"/>
  <c r="H13" i="1"/>
  <c r="I18" i="1"/>
  <c r="H18" i="1"/>
  <c r="I21" i="1"/>
  <c r="H21" i="1"/>
  <c r="I30" i="1"/>
  <c r="H30" i="1"/>
  <c r="I15" i="1"/>
  <c r="H15" i="1"/>
  <c r="I19" i="1"/>
  <c r="H19" i="1"/>
  <c r="I47" i="1"/>
  <c r="H47" i="1"/>
  <c r="G32" i="1"/>
  <c r="I42" i="1" l="1"/>
  <c r="H42" i="1"/>
  <c r="F40" i="1"/>
  <c r="G37" i="1"/>
  <c r="G23" i="1"/>
  <c r="F23" i="1"/>
  <c r="F28" i="1"/>
  <c r="I28" i="1" l="1"/>
  <c r="H28" i="1"/>
  <c r="H23" i="1"/>
  <c r="I23" i="1"/>
  <c r="G46" i="1"/>
  <c r="F46" i="1"/>
  <c r="F32" i="1"/>
  <c r="H32" i="1" l="1"/>
  <c r="I32" i="1"/>
  <c r="I46" i="1"/>
  <c r="H46" i="1"/>
  <c r="G14" i="1"/>
  <c r="F37" i="1" l="1"/>
  <c r="H37" i="1" l="1"/>
  <c r="I37" i="1"/>
  <c r="F14" i="1"/>
  <c r="I14" i="1" l="1"/>
  <c r="H14" i="1"/>
  <c r="G12" i="1"/>
  <c r="F12" i="1"/>
  <c r="G11" i="1" l="1"/>
  <c r="I12" i="1"/>
  <c r="H12" i="1"/>
  <c r="F11" i="1"/>
  <c r="H11" i="1" l="1"/>
  <c r="I11" i="1"/>
  <c r="G40" i="1"/>
  <c r="G8" i="1" l="1"/>
  <c r="G36" i="1"/>
  <c r="H40" i="1"/>
  <c r="I40" i="1"/>
  <c r="H44" i="1" l="1"/>
  <c r="I44" i="1"/>
  <c r="G7" i="1"/>
  <c r="G48" i="1"/>
  <c r="F43" i="1"/>
  <c r="H43" i="1" l="1"/>
  <c r="I43" i="1"/>
  <c r="F36" i="1"/>
  <c r="F50" i="1"/>
  <c r="I36" i="1" l="1"/>
  <c r="H36" i="1"/>
  <c r="H9" i="1" l="1"/>
  <c r="I9" i="1"/>
  <c r="F8" i="1"/>
  <c r="H8" i="1" l="1"/>
  <c r="I8" i="1"/>
  <c r="F48" i="1"/>
  <c r="F7" i="1"/>
  <c r="I7" i="1" l="1"/>
  <c r="H7" i="1"/>
  <c r="I48" i="1"/>
  <c r="H48" i="1"/>
</calcChain>
</file>

<file path=xl/sharedStrings.xml><?xml version="1.0" encoding="utf-8"?>
<sst xmlns="http://schemas.openxmlformats.org/spreadsheetml/2006/main" count="143" uniqueCount="64">
  <si>
    <t>Наименование</t>
  </si>
  <si>
    <t>Рз</t>
  </si>
  <si>
    <t>ПР</t>
  </si>
  <si>
    <t>ЦСР</t>
  </si>
  <si>
    <t>ВР</t>
  </si>
  <si>
    <t>Пенсии</t>
  </si>
  <si>
    <t>10</t>
  </si>
  <si>
    <t>01</t>
  </si>
  <si>
    <t>03</t>
  </si>
  <si>
    <t>доплаты к пенсиям  муниципальных служащих</t>
  </si>
  <si>
    <t>Итого</t>
  </si>
  <si>
    <t>публичные нормативные обязательства гражданам несоциального характера</t>
  </si>
  <si>
    <t>310</t>
  </si>
  <si>
    <t>0900470901</t>
  </si>
  <si>
    <t>0900170601</t>
  </si>
  <si>
    <t>0900270601</t>
  </si>
  <si>
    <t>0900270501</t>
  </si>
  <si>
    <t>ежемесячная денежная выплата работникам муниципальных образовательных организаций, имеющим государственные награды РФ в дошкольных образовательных учреждениях</t>
  </si>
  <si>
    <t>ежемесячная денежная выплата работникам муниципальных образовательных организаций, имеющим государственные награды РФ в общеобразовательных учреждениях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</si>
  <si>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</t>
  </si>
  <si>
    <t>ежемесячная денежная выплата педагогическим работникам, которым присвоено почетное звание "Заслуженный педагог Сахалинской области" школах искусств</t>
  </si>
  <si>
    <t>1000370501</t>
  </si>
  <si>
    <t>1. Социальная политика</t>
  </si>
  <si>
    <t>1.1 Пенсионное обеспечение</t>
  </si>
  <si>
    <t>1.2 Социальное обеспечение населения</t>
  </si>
  <si>
    <t>04002S3160</t>
  </si>
  <si>
    <t>0400263160</t>
  </si>
  <si>
    <t>5600510990</t>
  </si>
  <si>
    <t>0900170501</t>
  </si>
  <si>
    <t>ежемесячная денежная выплата педагогическим работникам, которым присвоено почетное звание "Заслуженный педагог Сахалинской области" в детских дошкольных учреждениях</t>
  </si>
  <si>
    <t>социальная поддержка специалистов здравоохранения</t>
  </si>
  <si>
    <t xml:space="preserve">дополнительное ежемесячное материальное обеспечение лицам, которым присвоено звание "Почетный  гражданин Анивского городского округа" </t>
  </si>
  <si>
    <t>ежемесячная денежная выплата педагогическим работникам, которым присвоено почетное звание "Заслуженный педагог Сахалинской области" в общеобразовательных учреждениях в учреждениях дополнительного образования</t>
  </si>
  <si>
    <t>0900370501</t>
  </si>
  <si>
    <t>субв</t>
  </si>
  <si>
    <t>04003S3160</t>
  </si>
  <si>
    <t>0400300000</t>
  </si>
  <si>
    <t>0400363160</t>
  </si>
  <si>
    <t>0400220990</t>
  </si>
  <si>
    <t>Адресная  социальная помощь семьям, имеющих на иждивении  детей-инвалидов, независимо от заболевания, приведшего к ограничениям жизнедеятельности ребенка при выезде на лечение (реабилитацию , консультацию, обследование) на территории и за пределы Сахалинской области"</t>
  </si>
  <si>
    <t>социальная поддержка специалистов образования, культуры, работающих и проживающих в сельской местности</t>
  </si>
  <si>
    <t>социальная поддержка специалистов Анивского лесничества (филиала ГКУ "Сахалинские лесничества")</t>
  </si>
  <si>
    <t xml:space="preserve"> </t>
  </si>
  <si>
    <t>социальная поддержка  педагогических работников школ исскуств</t>
  </si>
  <si>
    <t>5600510000</t>
  </si>
  <si>
    <t>единовременная денежная выплата гражданам, имеющим статус "Дети Войны"</t>
  </si>
  <si>
    <t>0900370601</t>
  </si>
  <si>
    <t>ежемесячная денежная выплата работникам муниципальных учреждениях дополнительного образования, имеющим государственные награды РФ в общеобразовательных учреждениях</t>
  </si>
  <si>
    <t>социальная поддержка тренеров муниципальных учреждений спорта</t>
  </si>
  <si>
    <t>04</t>
  </si>
  <si>
    <t>Охрана семьи и детства</t>
  </si>
  <si>
    <t xml:space="preserve">компенсация родительской платы родителям детей, посещающих частные организации, осуществляющие присмотр и уход за детьми </t>
  </si>
  <si>
    <t>090Р262290</t>
  </si>
  <si>
    <t>социальная поддержка специалистов образования, культуры, работающих и проживающих в сельской местности в учреждениях образования</t>
  </si>
  <si>
    <t>социальная поддержка специалистов учреждений спорта, работающих и проживающих в сельской местности</t>
  </si>
  <si>
    <t>Назначено</t>
  </si>
  <si>
    <t>Исполнено</t>
  </si>
  <si>
    <t>% исполнения</t>
  </si>
  <si>
    <t>Отклонение</t>
  </si>
  <si>
    <t>1100670901</t>
  </si>
  <si>
    <t>0900471230</t>
  </si>
  <si>
    <t xml:space="preserve">Объем бюджетных ассигнований местного бюджета на исполнение публичных нормативных обязательств за 2024 год </t>
  </si>
  <si>
    <t xml:space="preserve">к решению Собрания от   2025 №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</si>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</sst>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\ _₽_-;\-* #,##0.0\ _₽_-;_-* &quot;-&quot;?\ _₽_-;_-@_-"/>
    <numFmt numFmtId="166" formatCode="_-* #,##0.0\ _₽_-;\-* #,##0.0\ _₽_-;_-* &quot;-&quot;??\ _₽_-;_-@_-"/>
    <numFmt numFmtId="167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center" wrapText="1"/>
    </xf>
    <xf numFmtId="166" fontId="2" fillId="0" borderId="1" xfId="0" applyNumberFormat="1" applyFont="1" applyFill="1" applyBorder="1"/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justify" vertical="top"/>
    </xf>
    <xf numFmtId="0" fontId="2" fillId="0" borderId="4" xfId="0" applyFont="1" applyFill="1" applyBorder="1" applyAlignment="1">
      <alignment horizontal="center"/>
    </xf>
    <xf numFmtId="167" fontId="2" fillId="0" borderId="4" xfId="1" applyNumberFormat="1" applyFont="1" applyFill="1" applyBorder="1" applyAlignment="1">
      <alignment horizontal="right"/>
    </xf>
    <xf numFmtId="167" fontId="2" fillId="0" borderId="1" xfId="0" applyNumberFormat="1" applyFont="1" applyFill="1" applyBorder="1" applyAlignment="1">
      <alignment horizontal="right" wrapText="1"/>
    </xf>
    <xf numFmtId="167" fontId="2" fillId="0" borderId="4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43" fontId="3" fillId="0" borderId="1" xfId="0" applyNumberFormat="1" applyFont="1" applyFill="1" applyBorder="1" applyAlignment="1">
      <alignment horizontal="center" wrapText="1"/>
    </xf>
    <xf numFmtId="165" fontId="2" fillId="0" borderId="0" xfId="0" applyNumberFormat="1" applyFont="1"/>
    <xf numFmtId="0" fontId="2" fillId="0" borderId="1" xfId="0" applyFont="1" applyFill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167" fontId="2" fillId="0" borderId="2" xfId="1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167" fontId="2" fillId="0" borderId="1" xfId="1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wrapText="1"/>
    </xf>
    <xf numFmtId="167" fontId="3" fillId="0" borderId="1" xfId="1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4" fontId="2" fillId="0" borderId="0" xfId="0" applyNumberFormat="1" applyFont="1"/>
    <xf numFmtId="167" fontId="2" fillId="0" borderId="1" xfId="0" applyNumberFormat="1" applyFont="1" applyFill="1" applyBorder="1" applyAlignment="1">
      <alignment horizontal="right"/>
    </xf>
    <xf numFmtId="167" fontId="2" fillId="0" borderId="4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7" fontId="2" fillId="0" borderId="3" xfId="1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wrapText="1"/>
    </xf>
    <xf numFmtId="166" fontId="2" fillId="0" borderId="2" xfId="0" applyNumberFormat="1" applyFont="1" applyFill="1" applyBorder="1"/>
    <xf numFmtId="0" fontId="3" fillId="0" borderId="6" xfId="0" applyFont="1" applyFill="1" applyBorder="1"/>
    <xf numFmtId="49" fontId="3" fillId="0" borderId="7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167" fontId="3" fillId="0" borderId="7" xfId="1" applyNumberFormat="1" applyFont="1" applyFill="1" applyBorder="1" applyAlignment="1">
      <alignment horizontal="right"/>
    </xf>
    <xf numFmtId="167" fontId="3" fillId="0" borderId="9" xfId="1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center" wrapText="1"/>
    </xf>
    <xf numFmtId="166" fontId="2" fillId="0" borderId="8" xfId="0" applyNumberFormat="1" applyFont="1" applyFill="1" applyBorder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tabSelected="1" showWhiteSpace="0" zoomScaleNormal="100" workbookViewId="0">
      <selection activeCell="M13" sqref="M13"/>
    </sheetView>
  </sheetViews>
  <sheetFormatPr defaultColWidth="9.140625" defaultRowHeight="15.75" x14ac:dyDescent="0.25"/>
  <cols>
    <col min="1" max="1" width="64.28515625" style="1" customWidth="1"/>
    <col min="2" max="2" width="7" style="2" customWidth="1"/>
    <col min="3" max="3" width="7.42578125" style="2" customWidth="1"/>
    <col min="4" max="4" width="12.28515625" style="2" customWidth="1"/>
    <col min="5" max="5" width="5.5703125" style="2" customWidth="1"/>
    <col min="6" max="6" width="19" style="2" customWidth="1"/>
    <col min="7" max="7" width="15.85546875" style="2" customWidth="1"/>
    <col min="8" max="8" width="18.28515625" style="2" customWidth="1"/>
    <col min="9" max="9" width="13.42578125" style="1" customWidth="1"/>
    <col min="10" max="10" width="9.140625" style="4" customWidth="1"/>
    <col min="11" max="12" width="9.140625" style="4"/>
    <col min="13" max="13" width="24.7109375" style="4" customWidth="1"/>
    <col min="14" max="14" width="10.140625" style="4" bestFit="1" customWidth="1"/>
    <col min="15" max="16384" width="9.140625" style="4"/>
  </cols>
  <sheetData>
    <row r="1" spans="1:15" ht="19.5" customHeight="1" x14ac:dyDescent="0.25">
      <c r="G1" s="3"/>
      <c r="H1" s="3" t="s">
        <v>63</v>
      </c>
      <c r="I1" s="3"/>
    </row>
    <row r="2" spans="1:15" x14ac:dyDescent="0.25">
      <c r="G2" s="58" t="s">
        <v>62</v>
      </c>
      <c r="H2" s="58"/>
    </row>
    <row r="3" spans="1:15" ht="33.75" customHeight="1" x14ac:dyDescent="0.25">
      <c r="A3" s="61" t="s">
        <v>61</v>
      </c>
      <c r="B3" s="61"/>
      <c r="C3" s="61"/>
      <c r="D3" s="61"/>
      <c r="E3" s="61"/>
      <c r="F3" s="61"/>
      <c r="G3" s="61"/>
      <c r="H3" s="61"/>
      <c r="I3" s="5"/>
    </row>
    <row r="4" spans="1:15" ht="12.75" customHeight="1" x14ac:dyDescent="0.25">
      <c r="A4" s="65" t="s">
        <v>0</v>
      </c>
      <c r="B4" s="59" t="s">
        <v>1</v>
      </c>
      <c r="C4" s="59" t="s">
        <v>2</v>
      </c>
      <c r="D4" s="59" t="s">
        <v>3</v>
      </c>
      <c r="E4" s="59" t="s">
        <v>4</v>
      </c>
      <c r="F4" s="67" t="s">
        <v>55</v>
      </c>
      <c r="G4" s="67" t="s">
        <v>56</v>
      </c>
      <c r="H4" s="67" t="s">
        <v>57</v>
      </c>
      <c r="I4" s="59" t="s">
        <v>58</v>
      </c>
    </row>
    <row r="5" spans="1:15" ht="50.25" customHeight="1" x14ac:dyDescent="0.25">
      <c r="A5" s="66"/>
      <c r="B5" s="60"/>
      <c r="C5" s="60"/>
      <c r="D5" s="60"/>
      <c r="E5" s="60"/>
      <c r="F5" s="68"/>
      <c r="G5" s="68"/>
      <c r="H5" s="68"/>
      <c r="I5" s="60"/>
    </row>
    <row r="6" spans="1:15" ht="20.25" customHeight="1" x14ac:dyDescent="0.25">
      <c r="A6" s="6">
        <v>1</v>
      </c>
      <c r="B6" s="7">
        <v>2</v>
      </c>
      <c r="C6" s="7">
        <v>3</v>
      </c>
      <c r="D6" s="7">
        <v>4</v>
      </c>
      <c r="E6" s="7">
        <v>5</v>
      </c>
      <c r="F6" s="8">
        <v>6</v>
      </c>
      <c r="G6" s="8">
        <v>7</v>
      </c>
      <c r="H6" s="8">
        <v>8</v>
      </c>
      <c r="I6" s="7">
        <v>9</v>
      </c>
    </row>
    <row r="7" spans="1:15" ht="20.25" customHeight="1" x14ac:dyDescent="0.25">
      <c r="A7" s="9" t="s">
        <v>22</v>
      </c>
      <c r="B7" s="10"/>
      <c r="C7" s="10"/>
      <c r="D7" s="10"/>
      <c r="E7" s="10"/>
      <c r="F7" s="11">
        <f>F8+F11+F36+F46</f>
        <v>88861.800000000017</v>
      </c>
      <c r="G7" s="11">
        <f>G8+G11+G36+G46</f>
        <v>75952.504610000004</v>
      </c>
      <c r="H7" s="12">
        <f>G7/F7*100</f>
        <v>85.472615465813192</v>
      </c>
      <c r="I7" s="13">
        <f>G7-F7</f>
        <v>-12909.295390000014</v>
      </c>
    </row>
    <row r="8" spans="1:15" ht="21" customHeight="1" x14ac:dyDescent="0.25">
      <c r="A8" s="14" t="s">
        <v>23</v>
      </c>
      <c r="B8" s="7">
        <v>10</v>
      </c>
      <c r="C8" s="15" t="s">
        <v>7</v>
      </c>
      <c r="D8" s="7"/>
      <c r="E8" s="7"/>
      <c r="F8" s="16">
        <f>F9</f>
        <v>9410.5</v>
      </c>
      <c r="G8" s="16">
        <f t="shared" ref="G8" si="0">G9</f>
        <v>9410.3660199999995</v>
      </c>
      <c r="H8" s="12">
        <f t="shared" ref="H8:H48" si="1">G8/F8*100</f>
        <v>99.998576271186437</v>
      </c>
      <c r="I8" s="13">
        <f t="shared" ref="I8:I48" si="2">G8-F8</f>
        <v>-0.13398000000051979</v>
      </c>
    </row>
    <row r="9" spans="1:15" ht="19.5" customHeight="1" x14ac:dyDescent="0.25">
      <c r="A9" s="17" t="s">
        <v>5</v>
      </c>
      <c r="B9" s="15" t="s">
        <v>6</v>
      </c>
      <c r="C9" s="15" t="s">
        <v>7</v>
      </c>
      <c r="D9" s="7"/>
      <c r="E9" s="18"/>
      <c r="F9" s="19">
        <f>F10</f>
        <v>9410.5</v>
      </c>
      <c r="G9" s="19">
        <f t="shared" ref="G9" si="3">G10</f>
        <v>9410.3660199999995</v>
      </c>
      <c r="H9" s="12">
        <f t="shared" si="1"/>
        <v>99.998576271186437</v>
      </c>
      <c r="I9" s="13">
        <f t="shared" si="2"/>
        <v>-0.13398000000051979</v>
      </c>
    </row>
    <row r="10" spans="1:15" ht="24" customHeight="1" x14ac:dyDescent="0.25">
      <c r="A10" s="14" t="s">
        <v>9</v>
      </c>
      <c r="B10" s="15" t="s">
        <v>6</v>
      </c>
      <c r="C10" s="15" t="s">
        <v>7</v>
      </c>
      <c r="D10" s="7">
        <v>5600710990</v>
      </c>
      <c r="E10" s="7">
        <v>310</v>
      </c>
      <c r="F10" s="20">
        <v>9410.5</v>
      </c>
      <c r="G10" s="21">
        <v>9410.3660199999995</v>
      </c>
      <c r="H10" s="12">
        <f t="shared" si="1"/>
        <v>99.998576271186437</v>
      </c>
      <c r="I10" s="13">
        <f t="shared" si="2"/>
        <v>-0.13398000000051979</v>
      </c>
    </row>
    <row r="11" spans="1:15" ht="19.5" customHeight="1" x14ac:dyDescent="0.25">
      <c r="A11" s="22" t="s">
        <v>24</v>
      </c>
      <c r="B11" s="23" t="s">
        <v>6</v>
      </c>
      <c r="C11" s="23" t="s">
        <v>8</v>
      </c>
      <c r="D11" s="10"/>
      <c r="E11" s="10"/>
      <c r="F11" s="24">
        <f>F12+F14+F23+F28+F32</f>
        <v>24388.3</v>
      </c>
      <c r="G11" s="24">
        <f>G12+G14+G23+G28+G32</f>
        <v>22151.96788</v>
      </c>
      <c r="H11" s="12">
        <f t="shared" si="1"/>
        <v>90.830307483506431</v>
      </c>
      <c r="I11" s="13">
        <f t="shared" si="2"/>
        <v>-2236.3321199999991</v>
      </c>
    </row>
    <row r="12" spans="1:15" x14ac:dyDescent="0.25">
      <c r="A12" s="22"/>
      <c r="B12" s="15"/>
      <c r="C12" s="15"/>
      <c r="D12" s="7"/>
      <c r="E12" s="7"/>
      <c r="F12" s="16">
        <f>F13</f>
        <v>1000</v>
      </c>
      <c r="G12" s="16">
        <f t="shared" ref="G12" si="4">G13</f>
        <v>950</v>
      </c>
      <c r="H12" s="12">
        <f t="shared" si="1"/>
        <v>95</v>
      </c>
      <c r="I12" s="13">
        <f t="shared" si="2"/>
        <v>-50</v>
      </c>
    </row>
    <row r="13" spans="1:15" ht="94.5" x14ac:dyDescent="0.25">
      <c r="A13" s="25" t="s">
        <v>39</v>
      </c>
      <c r="B13" s="15" t="s">
        <v>6</v>
      </c>
      <c r="C13" s="15" t="s">
        <v>8</v>
      </c>
      <c r="D13" s="7">
        <v>1920520990</v>
      </c>
      <c r="E13" s="7">
        <v>310</v>
      </c>
      <c r="F13" s="16">
        <v>1000</v>
      </c>
      <c r="G13" s="16">
        <v>950</v>
      </c>
      <c r="H13" s="12">
        <f t="shared" si="1"/>
        <v>95</v>
      </c>
      <c r="I13" s="13">
        <f t="shared" si="2"/>
        <v>-50</v>
      </c>
    </row>
    <row r="14" spans="1:15" x14ac:dyDescent="0.25">
      <c r="A14" s="22"/>
      <c r="B14" s="15" t="s">
        <v>6</v>
      </c>
      <c r="C14" s="15" t="s">
        <v>8</v>
      </c>
      <c r="D14" s="15" t="s">
        <v>44</v>
      </c>
      <c r="E14" s="7">
        <v>310</v>
      </c>
      <c r="F14" s="16">
        <f>SUM(F15:F22)</f>
        <v>7800</v>
      </c>
      <c r="G14" s="16">
        <f t="shared" ref="G14" si="5">SUM(G15:G22)</f>
        <v>7213.1948400000001</v>
      </c>
      <c r="H14" s="12">
        <f t="shared" si="1"/>
        <v>92.476856923076923</v>
      </c>
      <c r="I14" s="13">
        <f t="shared" si="2"/>
        <v>-586.80515999999989</v>
      </c>
    </row>
    <row r="15" spans="1:15" ht="88.5" hidden="1" customHeight="1" x14ac:dyDescent="0.25">
      <c r="A15" s="14" t="s">
        <v>41</v>
      </c>
      <c r="B15" s="15" t="s">
        <v>6</v>
      </c>
      <c r="C15" s="15" t="s">
        <v>8</v>
      </c>
      <c r="D15" s="15" t="s">
        <v>27</v>
      </c>
      <c r="E15" s="7">
        <v>310</v>
      </c>
      <c r="F15" s="16">
        <v>0</v>
      </c>
      <c r="G15" s="16">
        <v>0</v>
      </c>
      <c r="H15" s="26" t="e">
        <f t="shared" si="1"/>
        <v>#DIV/0!</v>
      </c>
      <c r="I15" s="13">
        <f t="shared" si="2"/>
        <v>0</v>
      </c>
      <c r="M15" s="27"/>
      <c r="N15" s="27"/>
      <c r="O15" s="27"/>
    </row>
    <row r="16" spans="1:15" ht="31.5" x14ac:dyDescent="0.25">
      <c r="A16" s="28" t="s">
        <v>40</v>
      </c>
      <c r="B16" s="15" t="s">
        <v>6</v>
      </c>
      <c r="C16" s="15" t="s">
        <v>8</v>
      </c>
      <c r="D16" s="15" t="s">
        <v>27</v>
      </c>
      <c r="E16" s="7">
        <v>310</v>
      </c>
      <c r="F16" s="19">
        <v>350</v>
      </c>
      <c r="G16" s="19">
        <v>282.36784</v>
      </c>
      <c r="H16" s="12">
        <f t="shared" si="1"/>
        <v>80.676525714285717</v>
      </c>
      <c r="I16" s="13">
        <f t="shared" si="2"/>
        <v>-67.632159999999999</v>
      </c>
      <c r="M16" s="29"/>
    </row>
    <row r="17" spans="1:13" ht="31.5" hidden="1" x14ac:dyDescent="0.25">
      <c r="A17" s="14" t="s">
        <v>45</v>
      </c>
      <c r="B17" s="15" t="s">
        <v>6</v>
      </c>
      <c r="C17" s="15" t="s">
        <v>8</v>
      </c>
      <c r="D17" s="15" t="s">
        <v>27</v>
      </c>
      <c r="E17" s="7">
        <v>310</v>
      </c>
      <c r="F17" s="16">
        <v>0</v>
      </c>
      <c r="G17" s="16"/>
      <c r="H17" s="26" t="e">
        <f t="shared" si="1"/>
        <v>#DIV/0!</v>
      </c>
      <c r="I17" s="13">
        <f t="shared" si="2"/>
        <v>0</v>
      </c>
      <c r="M17" s="29"/>
    </row>
    <row r="18" spans="1:13" ht="47.25" x14ac:dyDescent="0.25">
      <c r="A18" s="30" t="s">
        <v>31</v>
      </c>
      <c r="B18" s="15" t="s">
        <v>6</v>
      </c>
      <c r="C18" s="15" t="s">
        <v>8</v>
      </c>
      <c r="D18" s="15" t="s">
        <v>27</v>
      </c>
      <c r="E18" s="7">
        <v>310</v>
      </c>
      <c r="F18" s="16">
        <v>600</v>
      </c>
      <c r="G18" s="16">
        <v>570</v>
      </c>
      <c r="H18" s="12">
        <f t="shared" si="1"/>
        <v>95</v>
      </c>
      <c r="I18" s="13">
        <f t="shared" si="2"/>
        <v>-30</v>
      </c>
      <c r="M18" s="29"/>
    </row>
    <row r="19" spans="1:13" x14ac:dyDescent="0.25">
      <c r="A19" s="30" t="s">
        <v>30</v>
      </c>
      <c r="B19" s="15" t="s">
        <v>6</v>
      </c>
      <c r="C19" s="15" t="s">
        <v>8</v>
      </c>
      <c r="D19" s="15" t="s">
        <v>27</v>
      </c>
      <c r="E19" s="7">
        <v>310</v>
      </c>
      <c r="F19" s="16">
        <v>1348.1</v>
      </c>
      <c r="G19" s="16">
        <v>1322.8240000000001</v>
      </c>
      <c r="H19" s="26">
        <f t="shared" si="1"/>
        <v>98.125064906164241</v>
      </c>
      <c r="I19" s="13">
        <f t="shared" si="2"/>
        <v>-25.27599999999984</v>
      </c>
      <c r="M19" s="29"/>
    </row>
    <row r="20" spans="1:13" ht="31.5" x14ac:dyDescent="0.25">
      <c r="A20" s="30" t="s">
        <v>43</v>
      </c>
      <c r="B20" s="15" t="s">
        <v>6</v>
      </c>
      <c r="C20" s="15" t="s">
        <v>8</v>
      </c>
      <c r="D20" s="15" t="s">
        <v>27</v>
      </c>
      <c r="E20" s="7">
        <v>310</v>
      </c>
      <c r="F20" s="16">
        <v>1375.9</v>
      </c>
      <c r="G20" s="31">
        <v>1375.9</v>
      </c>
      <c r="H20" s="12">
        <f t="shared" si="1"/>
        <v>100</v>
      </c>
      <c r="I20" s="13">
        <f t="shared" si="2"/>
        <v>0</v>
      </c>
      <c r="M20" s="29"/>
    </row>
    <row r="21" spans="1:13" ht="57" customHeight="1" x14ac:dyDescent="0.25">
      <c r="A21" s="32" t="s">
        <v>53</v>
      </c>
      <c r="B21" s="15" t="s">
        <v>6</v>
      </c>
      <c r="C21" s="15" t="s">
        <v>8</v>
      </c>
      <c r="D21" s="15" t="s">
        <v>27</v>
      </c>
      <c r="E21" s="7">
        <v>310</v>
      </c>
      <c r="F21" s="16">
        <v>3700</v>
      </c>
      <c r="G21" s="16">
        <v>3243.3249999999998</v>
      </c>
      <c r="H21" s="12">
        <f t="shared" si="1"/>
        <v>87.657432432432429</v>
      </c>
      <c r="I21" s="13">
        <f t="shared" si="2"/>
        <v>-456.67500000000018</v>
      </c>
      <c r="M21" s="29"/>
    </row>
    <row r="22" spans="1:13" ht="34.5" customHeight="1" x14ac:dyDescent="0.25">
      <c r="A22" s="32" t="s">
        <v>48</v>
      </c>
      <c r="B22" s="15" t="s">
        <v>6</v>
      </c>
      <c r="C22" s="15" t="s">
        <v>8</v>
      </c>
      <c r="D22" s="15" t="s">
        <v>27</v>
      </c>
      <c r="E22" s="7">
        <v>310</v>
      </c>
      <c r="F22" s="19">
        <v>426</v>
      </c>
      <c r="G22" s="19">
        <v>418.77800000000002</v>
      </c>
      <c r="H22" s="12">
        <f t="shared" si="1"/>
        <v>98.304694835680749</v>
      </c>
      <c r="I22" s="13">
        <f t="shared" si="2"/>
        <v>-7.22199999999998</v>
      </c>
      <c r="M22" s="29"/>
    </row>
    <row r="23" spans="1:13" x14ac:dyDescent="0.25">
      <c r="A23" s="33"/>
      <c r="B23" s="15"/>
      <c r="C23" s="15"/>
      <c r="D23" s="15"/>
      <c r="E23" s="7"/>
      <c r="F23" s="19">
        <f>SUM(F24:F27)</f>
        <v>392.7</v>
      </c>
      <c r="G23" s="19">
        <f t="shared" ref="G23" si="6">SUM(G24:G27)</f>
        <v>391.86799999999999</v>
      </c>
      <c r="H23" s="12">
        <f t="shared" si="1"/>
        <v>99.788133435192265</v>
      </c>
      <c r="I23" s="13">
        <f t="shared" si="2"/>
        <v>-0.83199999999999363</v>
      </c>
      <c r="M23" s="29"/>
    </row>
    <row r="24" spans="1:13" ht="47.25" hidden="1" x14ac:dyDescent="0.25">
      <c r="A24" s="14" t="s">
        <v>29</v>
      </c>
      <c r="B24" s="15" t="s">
        <v>6</v>
      </c>
      <c r="C24" s="15" t="s">
        <v>8</v>
      </c>
      <c r="D24" s="15" t="s">
        <v>28</v>
      </c>
      <c r="E24" s="15" t="s">
        <v>12</v>
      </c>
      <c r="F24" s="34">
        <v>0</v>
      </c>
      <c r="G24" s="34">
        <v>0</v>
      </c>
      <c r="H24" s="12" t="e">
        <f t="shared" si="1"/>
        <v>#DIV/0!</v>
      </c>
      <c r="I24" s="13">
        <f t="shared" si="2"/>
        <v>0</v>
      </c>
      <c r="M24" s="29"/>
    </row>
    <row r="25" spans="1:13" ht="47.25" x14ac:dyDescent="0.25">
      <c r="A25" s="14" t="s">
        <v>19</v>
      </c>
      <c r="B25" s="15" t="s">
        <v>6</v>
      </c>
      <c r="C25" s="15" t="s">
        <v>8</v>
      </c>
      <c r="D25" s="15" t="s">
        <v>16</v>
      </c>
      <c r="E25" s="15" t="s">
        <v>12</v>
      </c>
      <c r="F25" s="34">
        <v>349</v>
      </c>
      <c r="G25" s="34">
        <v>348.23599999999999</v>
      </c>
      <c r="H25" s="12">
        <f t="shared" si="1"/>
        <v>99.781088825214894</v>
      </c>
      <c r="I25" s="13">
        <f t="shared" si="2"/>
        <v>-0.76400000000001</v>
      </c>
    </row>
    <row r="26" spans="1:13" ht="63" x14ac:dyDescent="0.25">
      <c r="A26" s="14" t="s">
        <v>32</v>
      </c>
      <c r="B26" s="15" t="s">
        <v>6</v>
      </c>
      <c r="C26" s="15" t="s">
        <v>8</v>
      </c>
      <c r="D26" s="15" t="s">
        <v>33</v>
      </c>
      <c r="E26" s="15" t="s">
        <v>12</v>
      </c>
      <c r="F26" s="34">
        <v>43.7</v>
      </c>
      <c r="G26" s="34">
        <v>43.631999999999998</v>
      </c>
      <c r="H26" s="12">
        <f t="shared" si="1"/>
        <v>99.844393592677335</v>
      </c>
      <c r="I26" s="13">
        <f t="shared" si="2"/>
        <v>-6.8000000000004945E-2</v>
      </c>
    </row>
    <row r="27" spans="1:13" ht="47.25" hidden="1" x14ac:dyDescent="0.25">
      <c r="A27" s="14" t="s">
        <v>20</v>
      </c>
      <c r="B27" s="15" t="s">
        <v>6</v>
      </c>
      <c r="C27" s="15" t="s">
        <v>8</v>
      </c>
      <c r="D27" s="15" t="s">
        <v>21</v>
      </c>
      <c r="E27" s="15" t="s">
        <v>12</v>
      </c>
      <c r="F27" s="34">
        <v>0</v>
      </c>
      <c r="G27" s="34">
        <v>0</v>
      </c>
      <c r="H27" s="12" t="e">
        <f t="shared" si="1"/>
        <v>#DIV/0!</v>
      </c>
      <c r="I27" s="13">
        <f t="shared" si="2"/>
        <v>0</v>
      </c>
    </row>
    <row r="28" spans="1:13" x14ac:dyDescent="0.25">
      <c r="A28" s="14"/>
      <c r="B28" s="15"/>
      <c r="C28" s="15"/>
      <c r="D28" s="15"/>
      <c r="E28" s="15"/>
      <c r="F28" s="34">
        <f>SUM(F29:F31)</f>
        <v>153.9</v>
      </c>
      <c r="G28" s="34">
        <f>SUM(G29:G31)</f>
        <v>130.0487</v>
      </c>
      <c r="H28" s="12">
        <f t="shared" si="1"/>
        <v>84.502079272254704</v>
      </c>
      <c r="I28" s="13">
        <f t="shared" si="2"/>
        <v>-23.851300000000009</v>
      </c>
    </row>
    <row r="29" spans="1:13" ht="47.25" hidden="1" x14ac:dyDescent="0.25">
      <c r="A29" s="14" t="s">
        <v>17</v>
      </c>
      <c r="B29" s="15" t="s">
        <v>6</v>
      </c>
      <c r="C29" s="15" t="s">
        <v>8</v>
      </c>
      <c r="D29" s="15" t="s">
        <v>14</v>
      </c>
      <c r="E29" s="15" t="s">
        <v>12</v>
      </c>
      <c r="F29" s="34">
        <v>0</v>
      </c>
      <c r="G29" s="34">
        <v>0</v>
      </c>
      <c r="H29" s="12" t="e">
        <f t="shared" si="1"/>
        <v>#DIV/0!</v>
      </c>
      <c r="I29" s="13">
        <f t="shared" si="2"/>
        <v>0</v>
      </c>
      <c r="K29" s="4" t="s">
        <v>42</v>
      </c>
    </row>
    <row r="30" spans="1:13" ht="47.25" x14ac:dyDescent="0.25">
      <c r="A30" s="14" t="s">
        <v>18</v>
      </c>
      <c r="B30" s="15" t="s">
        <v>6</v>
      </c>
      <c r="C30" s="15" t="s">
        <v>8</v>
      </c>
      <c r="D30" s="15" t="s">
        <v>15</v>
      </c>
      <c r="E30" s="15" t="s">
        <v>12</v>
      </c>
      <c r="F30" s="34">
        <v>153.9</v>
      </c>
      <c r="G30" s="34">
        <v>130.0487</v>
      </c>
      <c r="H30" s="12">
        <f t="shared" si="1"/>
        <v>84.502079272254704</v>
      </c>
      <c r="I30" s="13">
        <f t="shared" si="2"/>
        <v>-23.851300000000009</v>
      </c>
    </row>
    <row r="31" spans="1:13" ht="63" hidden="1" x14ac:dyDescent="0.25">
      <c r="A31" s="14" t="s">
        <v>47</v>
      </c>
      <c r="B31" s="15" t="s">
        <v>6</v>
      </c>
      <c r="C31" s="15" t="s">
        <v>8</v>
      </c>
      <c r="D31" s="15" t="s">
        <v>46</v>
      </c>
      <c r="E31" s="15" t="s">
        <v>12</v>
      </c>
      <c r="F31" s="34">
        <v>0</v>
      </c>
      <c r="G31" s="34">
        <v>0</v>
      </c>
      <c r="H31" s="12" t="e">
        <f t="shared" si="1"/>
        <v>#DIV/0!</v>
      </c>
      <c r="I31" s="13">
        <f t="shared" si="2"/>
        <v>0</v>
      </c>
    </row>
    <row r="32" spans="1:13" x14ac:dyDescent="0.25">
      <c r="A32" s="14"/>
      <c r="B32" s="15"/>
      <c r="C32" s="15"/>
      <c r="D32" s="15"/>
      <c r="E32" s="15"/>
      <c r="F32" s="34">
        <f>SUM(F33:F35)</f>
        <v>15041.699999999999</v>
      </c>
      <c r="G32" s="34">
        <f t="shared" ref="G32" si="7">SUM(G33:G35)</f>
        <v>13466.85634</v>
      </c>
      <c r="H32" s="12">
        <f t="shared" si="1"/>
        <v>89.530148453964657</v>
      </c>
      <c r="I32" s="13">
        <f t="shared" si="2"/>
        <v>-1574.8436599999986</v>
      </c>
    </row>
    <row r="33" spans="1:14" ht="27.75" customHeight="1" x14ac:dyDescent="0.25">
      <c r="A33" s="62" t="s">
        <v>40</v>
      </c>
      <c r="B33" s="15" t="s">
        <v>6</v>
      </c>
      <c r="C33" s="15" t="s">
        <v>8</v>
      </c>
      <c r="D33" s="57" t="s">
        <v>60</v>
      </c>
      <c r="E33" s="7">
        <v>310</v>
      </c>
      <c r="F33" s="16">
        <v>4429.2</v>
      </c>
      <c r="G33" s="16">
        <v>4102.35016</v>
      </c>
      <c r="H33" s="12">
        <f t="shared" si="1"/>
        <v>92.620567145308414</v>
      </c>
      <c r="I33" s="13">
        <f t="shared" si="2"/>
        <v>-326.84983999999986</v>
      </c>
    </row>
    <row r="34" spans="1:14" ht="27.75" customHeight="1" x14ac:dyDescent="0.25">
      <c r="A34" s="64"/>
      <c r="B34" s="15" t="s">
        <v>6</v>
      </c>
      <c r="C34" s="15" t="s">
        <v>8</v>
      </c>
      <c r="D34" s="15" t="s">
        <v>13</v>
      </c>
      <c r="E34" s="7">
        <v>310</v>
      </c>
      <c r="F34" s="16">
        <v>10406.6</v>
      </c>
      <c r="G34" s="16">
        <v>9158.6061800000007</v>
      </c>
      <c r="H34" s="12">
        <f t="shared" si="1"/>
        <v>88.007669940230244</v>
      </c>
      <c r="I34" s="13">
        <f t="shared" si="2"/>
        <v>-1247.9938199999997</v>
      </c>
    </row>
    <row r="35" spans="1:14" ht="29.25" customHeight="1" x14ac:dyDescent="0.25">
      <c r="A35" s="35" t="s">
        <v>54</v>
      </c>
      <c r="B35" s="15" t="s">
        <v>6</v>
      </c>
      <c r="C35" s="15" t="s">
        <v>8</v>
      </c>
      <c r="D35" s="15" t="s">
        <v>59</v>
      </c>
      <c r="E35" s="7">
        <v>310</v>
      </c>
      <c r="F35" s="16">
        <v>205.9</v>
      </c>
      <c r="G35" s="16">
        <v>205.9</v>
      </c>
      <c r="H35" s="12">
        <f t="shared" si="1"/>
        <v>100</v>
      </c>
      <c r="I35" s="13">
        <f t="shared" si="2"/>
        <v>0</v>
      </c>
    </row>
    <row r="36" spans="1:14" ht="21" customHeight="1" x14ac:dyDescent="0.25">
      <c r="A36" s="62" t="s">
        <v>11</v>
      </c>
      <c r="B36" s="23" t="s">
        <v>6</v>
      </c>
      <c r="C36" s="23" t="s">
        <v>8</v>
      </c>
      <c r="D36" s="10"/>
      <c r="E36" s="10"/>
      <c r="F36" s="36">
        <f>F37+F40+F43</f>
        <v>55063.000000000007</v>
      </c>
      <c r="G36" s="36">
        <f t="shared" ref="G36" si="8">G37+G40+G43</f>
        <v>44390.170709999999</v>
      </c>
      <c r="H36" s="12">
        <f t="shared" si="1"/>
        <v>80.61705811524979</v>
      </c>
      <c r="I36" s="13">
        <f t="shared" si="2"/>
        <v>-10672.829290000009</v>
      </c>
    </row>
    <row r="37" spans="1:14" ht="28.5" customHeight="1" x14ac:dyDescent="0.25">
      <c r="A37" s="63"/>
      <c r="B37" s="15"/>
      <c r="C37" s="15"/>
      <c r="D37" s="7"/>
      <c r="E37" s="7"/>
      <c r="F37" s="16">
        <f>SUM(F38:F39)</f>
        <v>36556.600000000006</v>
      </c>
      <c r="G37" s="16">
        <f t="shared" ref="G37" si="9">SUM(G38:G39)</f>
        <v>36556</v>
      </c>
      <c r="H37" s="12">
        <f t="shared" si="1"/>
        <v>99.998358709507983</v>
      </c>
      <c r="I37" s="13">
        <f t="shared" si="2"/>
        <v>-0.60000000000582077</v>
      </c>
    </row>
    <row r="38" spans="1:14" ht="24.75" customHeight="1" x14ac:dyDescent="0.25">
      <c r="A38" s="63"/>
      <c r="B38" s="37" t="s">
        <v>6</v>
      </c>
      <c r="C38" s="37" t="s">
        <v>8</v>
      </c>
      <c r="D38" s="15" t="s">
        <v>26</v>
      </c>
      <c r="E38" s="38">
        <v>310</v>
      </c>
      <c r="F38" s="20">
        <v>35459.300000000003</v>
      </c>
      <c r="G38" s="20">
        <v>35459.300000000003</v>
      </c>
      <c r="H38" s="12">
        <f t="shared" si="1"/>
        <v>100</v>
      </c>
      <c r="I38" s="13">
        <f t="shared" si="2"/>
        <v>0</v>
      </c>
      <c r="N38" s="39"/>
    </row>
    <row r="39" spans="1:14" ht="30.75" customHeight="1" x14ac:dyDescent="0.25">
      <c r="A39" s="64"/>
      <c r="B39" s="37" t="s">
        <v>6</v>
      </c>
      <c r="C39" s="37" t="s">
        <v>8</v>
      </c>
      <c r="D39" s="7" t="s">
        <v>25</v>
      </c>
      <c r="E39" s="38">
        <v>310</v>
      </c>
      <c r="F39" s="20">
        <v>1097.3</v>
      </c>
      <c r="G39" s="21">
        <v>1096.7</v>
      </c>
      <c r="H39" s="12">
        <f t="shared" si="1"/>
        <v>99.945320331723337</v>
      </c>
      <c r="I39" s="13">
        <f t="shared" si="2"/>
        <v>-0.59999999999990905</v>
      </c>
    </row>
    <row r="40" spans="1:14" ht="22.5" customHeight="1" x14ac:dyDescent="0.25">
      <c r="A40" s="62" t="s">
        <v>11</v>
      </c>
      <c r="B40" s="7">
        <v>10</v>
      </c>
      <c r="C40" s="15" t="s">
        <v>8</v>
      </c>
      <c r="D40" s="15" t="s">
        <v>36</v>
      </c>
      <c r="E40" s="7"/>
      <c r="F40" s="40">
        <f>SUM(F41:F42)</f>
        <v>3750</v>
      </c>
      <c r="G40" s="40">
        <f t="shared" ref="G40" si="10">G41+G42</f>
        <v>3450</v>
      </c>
      <c r="H40" s="12">
        <f t="shared" si="1"/>
        <v>92</v>
      </c>
      <c r="I40" s="13">
        <f t="shared" si="2"/>
        <v>-300</v>
      </c>
    </row>
    <row r="41" spans="1:14" ht="28.5" customHeight="1" x14ac:dyDescent="0.25">
      <c r="A41" s="63"/>
      <c r="B41" s="38">
        <v>10</v>
      </c>
      <c r="C41" s="37" t="s">
        <v>8</v>
      </c>
      <c r="D41" s="37" t="s">
        <v>37</v>
      </c>
      <c r="E41" s="38">
        <v>310</v>
      </c>
      <c r="F41" s="40">
        <v>3637.5</v>
      </c>
      <c r="G41" s="40">
        <v>3346.5</v>
      </c>
      <c r="H41" s="12">
        <f t="shared" si="1"/>
        <v>92</v>
      </c>
      <c r="I41" s="13">
        <f t="shared" si="2"/>
        <v>-291</v>
      </c>
    </row>
    <row r="42" spans="1:14" ht="27.75" customHeight="1" x14ac:dyDescent="0.25">
      <c r="A42" s="64"/>
      <c r="B42" s="38">
        <v>10</v>
      </c>
      <c r="C42" s="37" t="s">
        <v>8</v>
      </c>
      <c r="D42" s="38" t="s">
        <v>35</v>
      </c>
      <c r="E42" s="38">
        <v>310</v>
      </c>
      <c r="F42" s="40">
        <v>112.5</v>
      </c>
      <c r="G42" s="41">
        <v>103.5</v>
      </c>
      <c r="H42" s="12">
        <f t="shared" si="1"/>
        <v>92</v>
      </c>
      <c r="I42" s="13">
        <f t="shared" si="2"/>
        <v>-9</v>
      </c>
    </row>
    <row r="43" spans="1:14" ht="16.5" customHeight="1" x14ac:dyDescent="0.25">
      <c r="A43" s="62" t="s">
        <v>11</v>
      </c>
      <c r="B43" s="15" t="s">
        <v>6</v>
      </c>
      <c r="C43" s="15" t="s">
        <v>8</v>
      </c>
      <c r="D43" s="15"/>
      <c r="E43" s="7"/>
      <c r="F43" s="40">
        <f>F44</f>
        <v>14756.4</v>
      </c>
      <c r="G43" s="40">
        <f>G44</f>
        <v>4384.1707100000003</v>
      </c>
      <c r="H43" s="12">
        <f t="shared" si="1"/>
        <v>29.710300005421381</v>
      </c>
      <c r="I43" s="13">
        <f t="shared" si="2"/>
        <v>-10372.229289999999</v>
      </c>
    </row>
    <row r="44" spans="1:14" ht="27.75" customHeight="1" x14ac:dyDescent="0.25">
      <c r="A44" s="63"/>
      <c r="B44" s="15" t="s">
        <v>6</v>
      </c>
      <c r="C44" s="15" t="s">
        <v>8</v>
      </c>
      <c r="D44" s="15" t="s">
        <v>38</v>
      </c>
      <c r="E44" s="7">
        <v>300</v>
      </c>
      <c r="F44" s="40">
        <f>F45</f>
        <v>14756.4</v>
      </c>
      <c r="G44" s="40">
        <f>G45</f>
        <v>4384.1707100000003</v>
      </c>
      <c r="H44" s="12">
        <f t="shared" si="1"/>
        <v>29.710300005421381</v>
      </c>
      <c r="I44" s="13">
        <f t="shared" si="2"/>
        <v>-10372.229289999999</v>
      </c>
    </row>
    <row r="45" spans="1:14" ht="28.5" customHeight="1" thickBot="1" x14ac:dyDescent="0.3">
      <c r="A45" s="64"/>
      <c r="B45" s="15" t="s">
        <v>6</v>
      </c>
      <c r="C45" s="15" t="s">
        <v>8</v>
      </c>
      <c r="D45" s="15" t="s">
        <v>38</v>
      </c>
      <c r="E45" s="7">
        <v>310</v>
      </c>
      <c r="F45" s="16">
        <v>14756.4</v>
      </c>
      <c r="G45" s="19">
        <v>4384.1707100000003</v>
      </c>
      <c r="H45" s="12">
        <f t="shared" si="1"/>
        <v>29.710300005421381</v>
      </c>
      <c r="I45" s="13">
        <f t="shared" si="2"/>
        <v>-10372.229289999999</v>
      </c>
    </row>
    <row r="46" spans="1:14" ht="21" hidden="1" customHeight="1" thickBot="1" x14ac:dyDescent="0.3">
      <c r="A46" s="42" t="s">
        <v>50</v>
      </c>
      <c r="B46" s="23" t="s">
        <v>6</v>
      </c>
      <c r="C46" s="23" t="s">
        <v>49</v>
      </c>
      <c r="D46" s="23"/>
      <c r="E46" s="10"/>
      <c r="F46" s="36">
        <f>F47</f>
        <v>0</v>
      </c>
      <c r="G46" s="36">
        <f t="shared" ref="G46" si="11">G47</f>
        <v>0</v>
      </c>
      <c r="H46" s="12" t="e">
        <f t="shared" si="1"/>
        <v>#DIV/0!</v>
      </c>
      <c r="I46" s="13">
        <f t="shared" si="2"/>
        <v>0</v>
      </c>
    </row>
    <row r="47" spans="1:14" ht="101.25" hidden="1" customHeight="1" thickBot="1" x14ac:dyDescent="0.3">
      <c r="A47" s="35" t="s">
        <v>51</v>
      </c>
      <c r="B47" s="43" t="s">
        <v>6</v>
      </c>
      <c r="C47" s="43" t="s">
        <v>49</v>
      </c>
      <c r="D47" s="43" t="s">
        <v>52</v>
      </c>
      <c r="E47" s="44">
        <v>310</v>
      </c>
      <c r="F47" s="31">
        <v>0</v>
      </c>
      <c r="G47" s="45">
        <v>0</v>
      </c>
      <c r="H47" s="46" t="e">
        <f t="shared" si="1"/>
        <v>#DIV/0!</v>
      </c>
      <c r="I47" s="47">
        <f t="shared" si="2"/>
        <v>0</v>
      </c>
    </row>
    <row r="48" spans="1:14" ht="16.5" thickBot="1" x14ac:dyDescent="0.3">
      <c r="A48" s="48" t="s">
        <v>10</v>
      </c>
      <c r="B48" s="49"/>
      <c r="C48" s="49"/>
      <c r="D48" s="50"/>
      <c r="E48" s="50"/>
      <c r="F48" s="51">
        <f>F8+F12+F14+F23+F28+F32+F37+F40+F43+F46</f>
        <v>88861.8</v>
      </c>
      <c r="G48" s="52">
        <f>G8+G12+G14+G23+G28+G32+G37+G40+G43+G46</f>
        <v>75952.504610000004</v>
      </c>
      <c r="H48" s="53">
        <f t="shared" si="1"/>
        <v>85.472615465813206</v>
      </c>
      <c r="I48" s="54">
        <f t="shared" si="2"/>
        <v>-12909.295389999999</v>
      </c>
    </row>
    <row r="49" spans="2:6" hidden="1" x14ac:dyDescent="0.25">
      <c r="B49" s="55"/>
      <c r="C49" s="55"/>
      <c r="F49" s="2">
        <v>22516.2</v>
      </c>
    </row>
    <row r="50" spans="2:6" hidden="1" x14ac:dyDescent="0.25">
      <c r="B50" s="55"/>
      <c r="C50" s="55"/>
      <c r="D50" s="2" t="s">
        <v>34</v>
      </c>
      <c r="F50" s="2">
        <f>63.5-127.5-35.4+92.5</f>
        <v>-6.9000000000000057</v>
      </c>
    </row>
    <row r="51" spans="2:6" hidden="1" x14ac:dyDescent="0.25">
      <c r="B51" s="55"/>
      <c r="C51" s="55"/>
      <c r="F51" s="2">
        <v>105</v>
      </c>
    </row>
    <row r="52" spans="2:6" x14ac:dyDescent="0.25">
      <c r="B52" s="55"/>
      <c r="C52" s="55"/>
    </row>
    <row r="53" spans="2:6" x14ac:dyDescent="0.25">
      <c r="C53" s="56"/>
    </row>
  </sheetData>
  <mergeCells count="15">
    <mergeCell ref="G2:H2"/>
    <mergeCell ref="I4:I5"/>
    <mergeCell ref="E4:E5"/>
    <mergeCell ref="A3:H3"/>
    <mergeCell ref="A43:A45"/>
    <mergeCell ref="A40:A42"/>
    <mergeCell ref="A33:A34"/>
    <mergeCell ref="A36:A39"/>
    <mergeCell ref="A4:A5"/>
    <mergeCell ref="B4:B5"/>
    <mergeCell ref="C4:C5"/>
    <mergeCell ref="D4:D5"/>
    <mergeCell ref="F4:F5"/>
    <mergeCell ref="G4:G5"/>
    <mergeCell ref="H4:H5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9" fitToHeight="0" orientation="landscape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2025-03-24T00:26:09Z</dcterms:modified>
</cp:coreProperties>
</file>