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m.t\Desktop\Мои документы\ПОСТАНОВЛЕНИЯ\2025 год\Июль\"/>
    </mc:Choice>
  </mc:AlternateContent>
  <bookViews>
    <workbookView xWindow="0" yWindow="0" windowWidth="28800" windowHeight="12435"/>
  </bookViews>
  <sheets>
    <sheet name="2025 ак. обраб." sheetId="9" r:id="rId1"/>
  </sheets>
  <calcPr calcId="152511"/>
</workbook>
</file>

<file path=xl/calcChain.xml><?xml version="1.0" encoding="utf-8"?>
<calcChain xmlns="http://schemas.openxmlformats.org/spreadsheetml/2006/main">
  <c r="H49" i="9" l="1"/>
  <c r="I70" i="9"/>
  <c r="J70" i="9"/>
  <c r="K70" i="9"/>
  <c r="L70" i="9"/>
  <c r="M70" i="9"/>
  <c r="N70" i="9"/>
  <c r="H70" i="9"/>
  <c r="I65" i="9"/>
  <c r="J65" i="9"/>
  <c r="K65" i="9"/>
  <c r="L65" i="9"/>
  <c r="M65" i="9"/>
  <c r="N65" i="9"/>
  <c r="H65" i="9"/>
  <c r="I57" i="9"/>
  <c r="J57" i="9"/>
  <c r="K57" i="9"/>
  <c r="L57" i="9"/>
  <c r="M57" i="9"/>
  <c r="N57" i="9"/>
  <c r="H57" i="9"/>
  <c r="I54" i="9"/>
  <c r="J54" i="9"/>
  <c r="K54" i="9"/>
  <c r="L54" i="9"/>
  <c r="M54" i="9"/>
  <c r="N54" i="9"/>
  <c r="H54" i="9"/>
  <c r="I50" i="9"/>
  <c r="J50" i="9"/>
  <c r="K50" i="9"/>
  <c r="L50" i="9"/>
  <c r="M50" i="9"/>
  <c r="N50" i="9"/>
  <c r="H50" i="9"/>
  <c r="I61" i="9"/>
  <c r="J61" i="9"/>
  <c r="K61" i="9"/>
  <c r="L61" i="9"/>
  <c r="M61" i="9"/>
  <c r="N61" i="9"/>
  <c r="H61" i="9"/>
  <c r="N64" i="9"/>
  <c r="I45" i="9"/>
  <c r="J45" i="9"/>
  <c r="K45" i="9"/>
  <c r="L45" i="9"/>
  <c r="M45" i="9"/>
  <c r="N45" i="9"/>
  <c r="H45" i="9"/>
  <c r="I34" i="9"/>
  <c r="J34" i="9"/>
  <c r="K34" i="9"/>
  <c r="L34" i="9"/>
  <c r="M34" i="9"/>
  <c r="H34" i="9"/>
  <c r="I58" i="9"/>
  <c r="H56" i="9"/>
  <c r="H62" i="9"/>
  <c r="H55" i="9"/>
  <c r="I46" i="9" l="1"/>
  <c r="I24" i="9"/>
  <c r="H24" i="9"/>
  <c r="H17" i="9"/>
  <c r="I40" i="9"/>
  <c r="H40" i="9"/>
  <c r="N78" i="9" l="1"/>
  <c r="N77" i="9" s="1"/>
  <c r="M77" i="9"/>
  <c r="L77" i="9"/>
  <c r="K77" i="9"/>
  <c r="J77" i="9"/>
  <c r="I77" i="9"/>
  <c r="H77" i="9"/>
  <c r="M76" i="9"/>
  <c r="M75" i="9" s="1"/>
  <c r="L76" i="9"/>
  <c r="K76" i="9"/>
  <c r="J76" i="9"/>
  <c r="J75" i="9" s="1"/>
  <c r="I76" i="9"/>
  <c r="I75" i="9" s="1"/>
  <c r="H76" i="9"/>
  <c r="L75" i="9"/>
  <c r="K75" i="9"/>
  <c r="N74" i="9"/>
  <c r="N73" i="9" s="1"/>
  <c r="M73" i="9"/>
  <c r="L73" i="9"/>
  <c r="K73" i="9"/>
  <c r="J73" i="9"/>
  <c r="I73" i="9"/>
  <c r="H73" i="9"/>
  <c r="N72" i="9"/>
  <c r="N71" i="9"/>
  <c r="N69" i="9"/>
  <c r="N68" i="9" s="1"/>
  <c r="M68" i="9"/>
  <c r="L68" i="9"/>
  <c r="K68" i="9"/>
  <c r="J68" i="9"/>
  <c r="I68" i="9"/>
  <c r="H68" i="9"/>
  <c r="N67" i="9"/>
  <c r="N66" i="9"/>
  <c r="N63" i="9"/>
  <c r="N62" i="9"/>
  <c r="N60" i="9"/>
  <c r="N59" i="9"/>
  <c r="N58" i="9"/>
  <c r="N56" i="9"/>
  <c r="N55" i="9"/>
  <c r="N53" i="9"/>
  <c r="N52" i="9"/>
  <c r="N51" i="9"/>
  <c r="M49" i="9"/>
  <c r="L49" i="9"/>
  <c r="L48" i="9" s="1"/>
  <c r="K49" i="9"/>
  <c r="K48" i="9" s="1"/>
  <c r="J49" i="9"/>
  <c r="J48" i="9" s="1"/>
  <c r="I49" i="9"/>
  <c r="I48" i="9" s="1"/>
  <c r="N47" i="9"/>
  <c r="N46" i="9"/>
  <c r="N44" i="9"/>
  <c r="N43" i="9"/>
  <c r="N32" i="9" s="1"/>
  <c r="N42" i="9"/>
  <c r="M41" i="9"/>
  <c r="L41" i="9"/>
  <c r="K41" i="9"/>
  <c r="J41" i="9"/>
  <c r="I41" i="9"/>
  <c r="H41" i="9"/>
  <c r="N40" i="9"/>
  <c r="N39" i="9"/>
  <c r="N38" i="9"/>
  <c r="M37" i="9"/>
  <c r="L37" i="9"/>
  <c r="K37" i="9"/>
  <c r="J37" i="9"/>
  <c r="I37" i="9"/>
  <c r="H37" i="9"/>
  <c r="N36" i="9"/>
  <c r="N35" i="9"/>
  <c r="M33" i="9"/>
  <c r="L33" i="9"/>
  <c r="K33" i="9"/>
  <c r="J33" i="9"/>
  <c r="I33" i="9"/>
  <c r="H33" i="9"/>
  <c r="M32" i="9"/>
  <c r="L32" i="9"/>
  <c r="K32" i="9"/>
  <c r="J32" i="9"/>
  <c r="I32" i="9"/>
  <c r="I12" i="9" s="1"/>
  <c r="I8" i="9" s="1"/>
  <c r="H32" i="9"/>
  <c r="H12" i="9" s="1"/>
  <c r="H8" i="9" s="1"/>
  <c r="M31" i="9"/>
  <c r="M30" i="9" s="1"/>
  <c r="L31" i="9"/>
  <c r="L11" i="9" s="1"/>
  <c r="L7" i="9" s="1"/>
  <c r="K31" i="9"/>
  <c r="K30" i="9" s="1"/>
  <c r="J31" i="9"/>
  <c r="I31" i="9"/>
  <c r="I11" i="9" s="1"/>
  <c r="I7" i="9" s="1"/>
  <c r="H31" i="9"/>
  <c r="H11" i="9" s="1"/>
  <c r="H7" i="9" s="1"/>
  <c r="N29" i="9"/>
  <c r="N28" i="9"/>
  <c r="N27" i="9"/>
  <c r="N26" i="9"/>
  <c r="M25" i="9"/>
  <c r="L25" i="9"/>
  <c r="K25" i="9"/>
  <c r="J25" i="9"/>
  <c r="I25" i="9"/>
  <c r="H25" i="9"/>
  <c r="H18" i="9" s="1"/>
  <c r="N24" i="9"/>
  <c r="N23" i="9"/>
  <c r="N22" i="9"/>
  <c r="N21" i="9"/>
  <c r="P20" i="9"/>
  <c r="N20" i="9"/>
  <c r="M19" i="9"/>
  <c r="M18" i="9" s="1"/>
  <c r="L19" i="9"/>
  <c r="K19" i="9"/>
  <c r="K18" i="9" s="1"/>
  <c r="J19" i="9"/>
  <c r="J18" i="9" s="1"/>
  <c r="I19" i="9"/>
  <c r="H19" i="9"/>
  <c r="N17" i="9"/>
  <c r="N16" i="9" s="1"/>
  <c r="M16" i="9"/>
  <c r="L16" i="9"/>
  <c r="K16" i="9"/>
  <c r="J16" i="9"/>
  <c r="I16" i="9"/>
  <c r="H16" i="9"/>
  <c r="M15" i="9"/>
  <c r="M14" i="9" s="1"/>
  <c r="L15" i="9"/>
  <c r="L13" i="9" s="1"/>
  <c r="L9" i="9" s="1"/>
  <c r="K15" i="9"/>
  <c r="K14" i="9" s="1"/>
  <c r="J15" i="9"/>
  <c r="J14" i="9" s="1"/>
  <c r="I15" i="9"/>
  <c r="I14" i="9" s="1"/>
  <c r="H15" i="9"/>
  <c r="H14" i="9" s="1"/>
  <c r="K13" i="9"/>
  <c r="K9" i="9" s="1"/>
  <c r="L12" i="9"/>
  <c r="L8" i="9" s="1"/>
  <c r="K12" i="9"/>
  <c r="J12" i="9"/>
  <c r="J8" i="9" s="1"/>
  <c r="J11" i="9"/>
  <c r="J7" i="9" s="1"/>
  <c r="K8" i="9"/>
  <c r="N34" i="9" l="1"/>
  <c r="J30" i="9"/>
  <c r="M12" i="9"/>
  <c r="M8" i="9" s="1"/>
  <c r="I18" i="9"/>
  <c r="J13" i="9"/>
  <c r="J9" i="9" s="1"/>
  <c r="L10" i="9"/>
  <c r="N76" i="9"/>
  <c r="N75" i="9" s="1"/>
  <c r="M11" i="9"/>
  <c r="M7" i="9" s="1"/>
  <c r="M13" i="9"/>
  <c r="M9" i="9" s="1"/>
  <c r="M6" i="9" s="1"/>
  <c r="L30" i="9"/>
  <c r="L18" i="9"/>
  <c r="K11" i="9"/>
  <c r="K7" i="9" s="1"/>
  <c r="K6" i="9" s="1"/>
  <c r="I13" i="9"/>
  <c r="I9" i="9" s="1"/>
  <c r="I6" i="9" s="1"/>
  <c r="H48" i="9"/>
  <c r="N33" i="9"/>
  <c r="N41" i="9"/>
  <c r="N15" i="9"/>
  <c r="N14" i="9" s="1"/>
  <c r="H30" i="9"/>
  <c r="N37" i="9"/>
  <c r="N19" i="9"/>
  <c r="L6" i="9"/>
  <c r="N25" i="9"/>
  <c r="N18" i="9" s="1"/>
  <c r="J6" i="9"/>
  <c r="H13" i="9"/>
  <c r="H9" i="9" s="1"/>
  <c r="H6" i="9" s="1"/>
  <c r="L14" i="9"/>
  <c r="M48" i="9"/>
  <c r="N49" i="9"/>
  <c r="H75" i="9"/>
  <c r="I30" i="9"/>
  <c r="N31" i="9"/>
  <c r="N12" i="9" l="1"/>
  <c r="N8" i="9" s="1"/>
  <c r="J10" i="9"/>
  <c r="K10" i="9"/>
  <c r="I10" i="9"/>
  <c r="M10" i="9"/>
  <c r="N13" i="9"/>
  <c r="N9" i="9" s="1"/>
  <c r="H10" i="9"/>
  <c r="N10" i="9" s="1"/>
  <c r="N11" i="9"/>
  <c r="N7" i="9" s="1"/>
  <c r="N6" i="9" s="1"/>
  <c r="N30" i="9"/>
  <c r="N48" i="9"/>
</calcChain>
</file>

<file path=xl/sharedStrings.xml><?xml version="1.0" encoding="utf-8"?>
<sst xmlns="http://schemas.openxmlformats.org/spreadsheetml/2006/main" count="428" uniqueCount="109">
  <si>
    <t>Код бюджетной классификации</t>
  </si>
  <si>
    <t>ГРБС</t>
  </si>
  <si>
    <t>Всего</t>
  </si>
  <si>
    <t>областной бюджет</t>
  </si>
  <si>
    <t>местный бюджет</t>
  </si>
  <si>
    <t>№ мероприя-тия</t>
  </si>
  <si>
    <t>раздел, подраз-дел (Рз, Пр)</t>
  </si>
  <si>
    <t>целевая статья (ЦС)</t>
  </si>
  <si>
    <t>вид расхо-дов (ВР)</t>
  </si>
  <si>
    <t>902</t>
  </si>
  <si>
    <t>0409</t>
  </si>
  <si>
    <t>612</t>
  </si>
  <si>
    <t>0503</t>
  </si>
  <si>
    <t>ДопБК</t>
  </si>
  <si>
    <t>Наименование муниципальной Программы, структурного элемента/источник финансового обеспечения</t>
  </si>
  <si>
    <t>Муниципальная программа (всего), в том числе:</t>
  </si>
  <si>
    <t>Всего по проектной части, в том числе</t>
  </si>
  <si>
    <t>х</t>
  </si>
  <si>
    <t>1.1</t>
  </si>
  <si>
    <t>федеральный бюджет</t>
  </si>
  <si>
    <t>Выполнены мероприятия по благоустройству дворовых территорий многоквартирных домов и проездов к ним</t>
  </si>
  <si>
    <t>Выполнены мероприятия по капитальному ремонту дворовых территорий</t>
  </si>
  <si>
    <t>Благоустроены дальневосточные дворы</t>
  </si>
  <si>
    <t>Выполнены мероприятия по устройству комплексных игровых площадок</t>
  </si>
  <si>
    <t>Выполнены мероприятия по освещению улиц, скверов и площадей</t>
  </si>
  <si>
    <t xml:space="preserve">Выполнены мероприятия по озеленению </t>
  </si>
  <si>
    <t>Выполнены мероприятия по содержанию и эксплуатации общественных туалетов</t>
  </si>
  <si>
    <t>Выполнены мероприятия по организации технического обеспечения массовых мероприятий и праздников</t>
  </si>
  <si>
    <t>900-284-01-633501-00</t>
  </si>
  <si>
    <t>5</t>
  </si>
  <si>
    <t>Объем финансового обеспечения по годам реализации, руб.</t>
  </si>
  <si>
    <t>X</t>
  </si>
  <si>
    <t>900-284-01-633511-00</t>
  </si>
  <si>
    <t>Выполнены мероприятия по регулированию численности безнадзорных животных</t>
  </si>
  <si>
    <t>Х</t>
  </si>
  <si>
    <t>611</t>
  </si>
  <si>
    <t>Комплекс процессных мероприятий "Формирование современной городской среды"</t>
  </si>
  <si>
    <t>2.</t>
  </si>
  <si>
    <t>4.</t>
  </si>
  <si>
    <t>2.1</t>
  </si>
  <si>
    <t>Выполнены мероприятия по содержанию территорий городских кладбищ</t>
  </si>
  <si>
    <t>3.1</t>
  </si>
  <si>
    <t>4.1</t>
  </si>
  <si>
    <t>Выполнены мероприятия по расчистке и вывозу снега</t>
  </si>
  <si>
    <t>1540163350</t>
  </si>
  <si>
    <t>15401S3350</t>
  </si>
  <si>
    <t>1540200590</t>
  </si>
  <si>
    <t>1540220500</t>
  </si>
  <si>
    <t>1540120080</t>
  </si>
  <si>
    <t>местный бюджет (приобретение и установка)</t>
  </si>
  <si>
    <t>местный бюджет (содержание)</t>
  </si>
  <si>
    <t>1540220990</t>
  </si>
  <si>
    <t>местный бюджет (проезд в отпуск)</t>
  </si>
  <si>
    <t>4.15.1</t>
  </si>
  <si>
    <t>4.15.2</t>
  </si>
  <si>
    <t>4.15.3</t>
  </si>
  <si>
    <t>4.15.4</t>
  </si>
  <si>
    <t>4.15.5</t>
  </si>
  <si>
    <t>4.15.6</t>
  </si>
  <si>
    <t>4.15.7</t>
  </si>
  <si>
    <t>154019Д201</t>
  </si>
  <si>
    <t>15401SД201</t>
  </si>
  <si>
    <r>
      <t xml:space="preserve">федеральный бюджет </t>
    </r>
    <r>
      <rPr>
        <b/>
        <sz val="12"/>
        <color indexed="8"/>
        <rFont val="Times New Roman"/>
        <family val="1"/>
        <charset val="204"/>
      </rPr>
      <t>Парк Заречье</t>
    </r>
  </si>
  <si>
    <r>
      <t xml:space="preserve">местный бюджет </t>
    </r>
    <r>
      <rPr>
        <b/>
        <sz val="12"/>
        <color indexed="8"/>
        <rFont val="Times New Roman"/>
        <family val="1"/>
        <charset val="204"/>
      </rPr>
      <t>Парк Заречье</t>
    </r>
  </si>
  <si>
    <t>местный бюджет (Аллея по ул. Калинина)</t>
  </si>
  <si>
    <t>федеральный бюджет (Аллея по ул. Калинина)</t>
  </si>
  <si>
    <t>областной бюджет (Аллея по ул. Калинина)</t>
  </si>
  <si>
    <t>областной бюджет (Парк Заречье)</t>
  </si>
  <si>
    <t>местный бюджет (Парк Заречье)</t>
  </si>
  <si>
    <t>Кап. Ремонт ?</t>
  </si>
  <si>
    <t>1.</t>
  </si>
  <si>
    <t>Реализованы мероприятия по благоустройству мест массового отдыха населения (городских парков), общественных территорий (набережные, центральные площади, парки и др.) муниципального округа, предусмотренные региональной программой формирования комфортной городской среды</t>
  </si>
  <si>
    <t>2.2</t>
  </si>
  <si>
    <t>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</t>
  </si>
  <si>
    <t>5.1</t>
  </si>
  <si>
    <t>3.2</t>
  </si>
  <si>
    <t>3.3.</t>
  </si>
  <si>
    <t>3.4.</t>
  </si>
  <si>
    <t>5.</t>
  </si>
  <si>
    <t>4.2.</t>
  </si>
  <si>
    <t>4.3.</t>
  </si>
  <si>
    <t>4.4.</t>
  </si>
  <si>
    <t>4.5.</t>
  </si>
  <si>
    <t>4.6.</t>
  </si>
  <si>
    <t>4.7.</t>
  </si>
  <si>
    <t>151И454240</t>
  </si>
  <si>
    <t>151И4A4240</t>
  </si>
  <si>
    <t>151И4S4240</t>
  </si>
  <si>
    <t>151И455550</t>
  </si>
  <si>
    <t>151И4A5550</t>
  </si>
  <si>
    <t>151И4S5550</t>
  </si>
  <si>
    <t>Разработка ПСД дворы, РЦЦС</t>
  </si>
  <si>
    <t>Мероприятия по акарицидной обработке территорий общего пользования</t>
  </si>
  <si>
    <t>4.8.</t>
  </si>
  <si>
    <t>Выполнены мероприятия по содержанию и благоустройству детских игровых и спортивных площадок, а также общественных пространств</t>
  </si>
  <si>
    <t>Выполнены мероприятия по обслуживанию (содержанию) общественных территорий (в т.ч. Окашивание, уборка скверов, мест массового пребывания людей), расчистка снега</t>
  </si>
  <si>
    <t>Муниципальный проект "Формирование современной городской среды"</t>
  </si>
  <si>
    <t>1540120990</t>
  </si>
  <si>
    <t>Разработка ПСД ОТ, РЦЦС</t>
  </si>
  <si>
    <t>ФИНАНСОВОЕ ОБЕСПЕЧЕНИЕ СТРУКТУРНЫХ ЭЛЕМЕНТОВ МУНИЦИПАЛЬНОЙ ПРОГРАММЫ "Формирование современной городской среды Анивского муниципального округа</t>
  </si>
  <si>
    <t>Муниципальный проект "Возмещение затрат по расчистке и вывозу снега на территории Анивского муниципального округа</t>
  </si>
  <si>
    <t>Комплекс процессных мероприятий по поддержке муниципальных объектов общего пользования Анивского муниципального округа в надлежащем состоянии</t>
  </si>
  <si>
    <t>Комплекс процессных мероприятий по проведению мероприятий по регулированию численности безнадзорных животных на территории Анивского муниципального округа</t>
  </si>
  <si>
    <t>2554240Х205470000000</t>
  </si>
  <si>
    <t>2555550Х205460000000</t>
  </si>
  <si>
    <t>15401L5050</t>
  </si>
  <si>
    <t>2555050Х255560000000</t>
  </si>
  <si>
    <t>местный бюджет (закупка, установка стендов на сквер им. И.И. Закомолдина)</t>
  </si>
  <si>
    <t xml:space="preserve">ПРИЛОЖЕНИЕ № 3 к постановлению Администрации Анивского муниципального округа от 14 июля 2025 года № 2270-па
к муниципальной Программе
«Формирование современной городской среды Анивского муниципального округа, утвержденной постановлением администрации Анивского муниципального округа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</si>
</sst>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12" fillId="2" borderId="1" xfId="0" applyNumberFormat="1" applyFont="1" applyFill="1" applyBorder="1"/>
    <xf numFmtId="0" fontId="9" fillId="2" borderId="1" xfId="0" applyNumberFormat="1" applyFont="1" applyFill="1" applyBorder="1"/>
    <xf numFmtId="0" fontId="9" fillId="2" borderId="1" xfId="0" applyFont="1" applyFill="1" applyBorder="1"/>
    <xf numFmtId="0" fontId="9" fillId="2" borderId="1" xfId="0" applyNumberFormat="1" applyFont="1" applyFill="1" applyBorder="1" applyAlignment="1">
      <alignment horizontal="center"/>
    </xf>
    <xf numFmtId="0" fontId="9" fillId="2" borderId="0" xfId="0" applyFont="1" applyFill="1"/>
    <xf numFmtId="49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0" fontId="9" fillId="2" borderId="0" xfId="0" applyNumberFormat="1" applyFont="1" applyFill="1"/>
    <xf numFmtId="49" fontId="9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/>
    </xf>
    <xf numFmtId="0" fontId="9" fillId="2" borderId="2" xfId="0" applyNumberFormat="1" applyFont="1" applyFill="1" applyBorder="1"/>
    <xf numFmtId="49" fontId="9" fillId="2" borderId="2" xfId="0" applyNumberFormat="1" applyFont="1" applyFill="1" applyBorder="1" applyAlignment="1">
      <alignment horizontal="center"/>
    </xf>
    <xf numFmtId="0" fontId="9" fillId="2" borderId="2" xfId="0" applyNumberFormat="1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/>
    </xf>
    <xf numFmtId="164" fontId="13" fillId="2" borderId="2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right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9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/>
    </xf>
    <xf numFmtId="164" fontId="15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49" fontId="12" fillId="2" borderId="1" xfId="0" applyNumberFormat="1" applyFont="1" applyFill="1" applyBorder="1" applyAlignment="1">
      <alignment horizontal="center"/>
    </xf>
    <xf numFmtId="2" fontId="12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9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16" fontId="7" fillId="2" borderId="1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16" fontId="12" fillId="2" borderId="1" xfId="0" applyNumberFormat="1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164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18" fillId="2" borderId="1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/>
    <xf numFmtId="0" fontId="9" fillId="2" borderId="0" xfId="0" applyFont="1" applyFill="1" applyAlignment="1">
      <alignment wrapText="1"/>
    </xf>
    <xf numFmtId="0" fontId="1" fillId="2" borderId="1" xfId="0" applyNumberFormat="1" applyFont="1" applyFill="1" applyBorder="1" applyAlignment="1">
      <alignment horizontal="center" vertical="center" wrapText="1"/>
    </xf>
    <xf numFmtId="44" fontId="12" fillId="2" borderId="1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/>
    <xf numFmtId="2" fontId="12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164" fontId="9" fillId="2" borderId="0" xfId="0" applyNumberFormat="1" applyFont="1" applyFill="1"/>
    <xf numFmtId="2" fontId="9" fillId="2" borderId="0" xfId="0" applyNumberFormat="1" applyFont="1" applyFill="1"/>
    <xf numFmtId="0" fontId="18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9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/>
    </xf>
    <xf numFmtId="49" fontId="18" fillId="2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/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2" borderId="8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58"/>
  <sheetViews>
    <sheetView tabSelected="1" workbookViewId="0">
      <selection activeCell="J1" sqref="J1:N1"/>
    </sheetView>
  </sheetViews>
  <sheetFormatPr defaultColWidth="9.140625" defaultRowHeight="15" x14ac:dyDescent="0.25"/>
  <cols>
    <col min="1" max="1" width="11.85546875" style="60" customWidth="1"/>
    <col min="2" max="2" width="48.5703125" style="5" customWidth="1"/>
    <col min="3" max="4" width="7.85546875" style="14" hidden="1" customWidth="1"/>
    <col min="5" max="5" width="13.42578125" style="14" hidden="1" customWidth="1"/>
    <col min="6" max="6" width="6.7109375" style="14" hidden="1" customWidth="1"/>
    <col min="7" max="7" width="13.7109375" style="14" hidden="1" customWidth="1"/>
    <col min="8" max="8" width="16.140625" style="5" customWidth="1"/>
    <col min="9" max="9" width="16.5703125" style="5" customWidth="1"/>
    <col min="10" max="10" width="16.85546875" style="5" customWidth="1"/>
    <col min="11" max="11" width="16.7109375" style="5" customWidth="1"/>
    <col min="12" max="13" width="16.42578125" style="5" customWidth="1"/>
    <col min="14" max="14" width="16.7109375" style="5" customWidth="1"/>
    <col min="15" max="15" width="9.140625" style="5"/>
    <col min="16" max="16" width="16" style="5" customWidth="1"/>
    <col min="17" max="16384" width="9.140625" style="5"/>
  </cols>
  <sheetData>
    <row r="1" spans="1:15" ht="123" customHeight="1" x14ac:dyDescent="0.25">
      <c r="B1" s="87"/>
      <c r="C1" s="87"/>
      <c r="D1" s="87"/>
      <c r="E1" s="87"/>
      <c r="F1" s="87"/>
      <c r="G1" s="87"/>
      <c r="H1" s="88"/>
      <c r="I1" s="88"/>
      <c r="J1" s="117" t="s">
        <v>108</v>
      </c>
      <c r="K1" s="117"/>
      <c r="L1" s="117"/>
      <c r="M1" s="117"/>
      <c r="N1" s="117"/>
    </row>
    <row r="2" spans="1:15" ht="32.25" customHeight="1" x14ac:dyDescent="0.25">
      <c r="B2" s="118" t="s">
        <v>99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28"/>
    </row>
    <row r="3" spans="1:15" x14ac:dyDescent="0.25">
      <c r="A3" s="119" t="s">
        <v>5</v>
      </c>
      <c r="B3" s="120" t="s">
        <v>14</v>
      </c>
      <c r="C3" s="121" t="s">
        <v>0</v>
      </c>
      <c r="D3" s="122"/>
      <c r="E3" s="122"/>
      <c r="F3" s="122"/>
      <c r="G3" s="123"/>
      <c r="H3" s="124" t="s">
        <v>30</v>
      </c>
      <c r="I3" s="125"/>
      <c r="J3" s="125"/>
      <c r="K3" s="125"/>
      <c r="L3" s="125"/>
      <c r="M3" s="125"/>
      <c r="N3" s="125"/>
    </row>
    <row r="4" spans="1:15" ht="75" x14ac:dyDescent="0.25">
      <c r="A4" s="119"/>
      <c r="B4" s="120"/>
      <c r="C4" s="89" t="s">
        <v>1</v>
      </c>
      <c r="D4" s="89" t="s">
        <v>6</v>
      </c>
      <c r="E4" s="89" t="s">
        <v>7</v>
      </c>
      <c r="F4" s="89" t="s">
        <v>8</v>
      </c>
      <c r="G4" s="89" t="s">
        <v>13</v>
      </c>
      <c r="H4" s="111">
        <v>2025</v>
      </c>
      <c r="I4" s="111">
        <v>2026</v>
      </c>
      <c r="J4" s="111">
        <v>2027</v>
      </c>
      <c r="K4" s="111">
        <v>2028</v>
      </c>
      <c r="L4" s="111">
        <v>2029</v>
      </c>
      <c r="M4" s="111">
        <v>2030</v>
      </c>
      <c r="N4" s="111" t="s">
        <v>2</v>
      </c>
    </row>
    <row r="5" spans="1:15" x14ac:dyDescent="0.25">
      <c r="A5" s="110"/>
      <c r="B5" s="111">
        <v>1</v>
      </c>
      <c r="C5" s="89"/>
      <c r="D5" s="89"/>
      <c r="E5" s="89"/>
      <c r="F5" s="89"/>
      <c r="G5" s="89"/>
      <c r="H5" s="111">
        <v>3</v>
      </c>
      <c r="I5" s="111">
        <v>4</v>
      </c>
      <c r="J5" s="111">
        <v>5</v>
      </c>
      <c r="K5" s="111">
        <v>6</v>
      </c>
      <c r="L5" s="111">
        <v>7</v>
      </c>
      <c r="M5" s="111">
        <v>8</v>
      </c>
      <c r="N5" s="111">
        <v>9</v>
      </c>
    </row>
    <row r="6" spans="1:15" ht="31.5" x14ac:dyDescent="0.25">
      <c r="A6" s="110"/>
      <c r="B6" s="53" t="s">
        <v>15</v>
      </c>
      <c r="C6" s="16" t="s">
        <v>17</v>
      </c>
      <c r="D6" s="16" t="s">
        <v>17</v>
      </c>
      <c r="E6" s="39" t="s">
        <v>17</v>
      </c>
      <c r="F6" s="16" t="s">
        <v>17</v>
      </c>
      <c r="G6" s="16" t="s">
        <v>17</v>
      </c>
      <c r="H6" s="36">
        <f>SUM(H7+H8+H9)</f>
        <v>243830200</v>
      </c>
      <c r="I6" s="36">
        <f t="shared" ref="I6:N6" si="0">SUM(I7+I8+I9)</f>
        <v>238818100</v>
      </c>
      <c r="J6" s="36">
        <f t="shared" si="0"/>
        <v>132948100</v>
      </c>
      <c r="K6" s="36">
        <f t="shared" si="0"/>
        <v>0</v>
      </c>
      <c r="L6" s="36">
        <f t="shared" si="0"/>
        <v>0</v>
      </c>
      <c r="M6" s="36">
        <f t="shared" si="0"/>
        <v>0</v>
      </c>
      <c r="N6" s="36">
        <f t="shared" si="0"/>
        <v>614247200</v>
      </c>
    </row>
    <row r="7" spans="1:15" ht="15.75" x14ac:dyDescent="0.25">
      <c r="A7" s="110"/>
      <c r="B7" s="53" t="s">
        <v>19</v>
      </c>
      <c r="C7" s="16"/>
      <c r="D7" s="16"/>
      <c r="E7" s="39"/>
      <c r="F7" s="16"/>
      <c r="G7" s="16"/>
      <c r="H7" s="36">
        <f>SUM(H11)</f>
        <v>64054800</v>
      </c>
      <c r="I7" s="36">
        <f t="shared" ref="I7:N9" si="1">SUM(I11)</f>
        <v>19100500</v>
      </c>
      <c r="J7" s="36">
        <f t="shared" si="1"/>
        <v>11111100</v>
      </c>
      <c r="K7" s="36">
        <f t="shared" si="1"/>
        <v>0</v>
      </c>
      <c r="L7" s="36">
        <f t="shared" si="1"/>
        <v>0</v>
      </c>
      <c r="M7" s="36">
        <f t="shared" si="1"/>
        <v>0</v>
      </c>
      <c r="N7" s="36">
        <f t="shared" si="1"/>
        <v>94266400</v>
      </c>
    </row>
    <row r="8" spans="1:15" ht="15.75" x14ac:dyDescent="0.25">
      <c r="A8" s="110"/>
      <c r="B8" s="53" t="s">
        <v>3</v>
      </c>
      <c r="C8" s="16" t="s">
        <v>17</v>
      </c>
      <c r="D8" s="16" t="s">
        <v>17</v>
      </c>
      <c r="E8" s="90" t="s">
        <v>17</v>
      </c>
      <c r="F8" s="16" t="s">
        <v>17</v>
      </c>
      <c r="G8" s="16" t="s">
        <v>17</v>
      </c>
      <c r="H8" s="36">
        <f>SUM(H12)</f>
        <v>92507000</v>
      </c>
      <c r="I8" s="36">
        <f t="shared" si="1"/>
        <v>69969400</v>
      </c>
      <c r="J8" s="36">
        <f t="shared" si="1"/>
        <v>65729000</v>
      </c>
      <c r="K8" s="36">
        <f t="shared" si="1"/>
        <v>0</v>
      </c>
      <c r="L8" s="36">
        <f t="shared" si="1"/>
        <v>0</v>
      </c>
      <c r="M8" s="36">
        <f t="shared" si="1"/>
        <v>0</v>
      </c>
      <c r="N8" s="36">
        <f t="shared" si="1"/>
        <v>228205400</v>
      </c>
      <c r="O8" s="91"/>
    </row>
    <row r="9" spans="1:15" ht="15.75" x14ac:dyDescent="0.25">
      <c r="A9" s="110"/>
      <c r="B9" s="53" t="s">
        <v>4</v>
      </c>
      <c r="C9" s="16" t="s">
        <v>17</v>
      </c>
      <c r="D9" s="16" t="s">
        <v>17</v>
      </c>
      <c r="E9" s="92" t="s">
        <v>17</v>
      </c>
      <c r="F9" s="16" t="s">
        <v>17</v>
      </c>
      <c r="G9" s="16" t="s">
        <v>17</v>
      </c>
      <c r="H9" s="36">
        <f>SUM(H13)</f>
        <v>87268400</v>
      </c>
      <c r="I9" s="36">
        <f t="shared" si="1"/>
        <v>149748200</v>
      </c>
      <c r="J9" s="36">
        <f t="shared" si="1"/>
        <v>56108000</v>
      </c>
      <c r="K9" s="36">
        <f t="shared" si="1"/>
        <v>0</v>
      </c>
      <c r="L9" s="36">
        <f t="shared" si="1"/>
        <v>0</v>
      </c>
      <c r="M9" s="36">
        <f t="shared" si="1"/>
        <v>0</v>
      </c>
      <c r="N9" s="36">
        <f t="shared" si="1"/>
        <v>291775400</v>
      </c>
      <c r="O9" s="91"/>
    </row>
    <row r="10" spans="1:15" ht="15.75" x14ac:dyDescent="0.25">
      <c r="A10" s="110"/>
      <c r="B10" s="53" t="s">
        <v>16</v>
      </c>
      <c r="C10" s="16" t="s">
        <v>17</v>
      </c>
      <c r="D10" s="16" t="s">
        <v>17</v>
      </c>
      <c r="E10" s="92" t="s">
        <v>17</v>
      </c>
      <c r="F10" s="16" t="s">
        <v>17</v>
      </c>
      <c r="G10" s="16" t="s">
        <v>17</v>
      </c>
      <c r="H10" s="34">
        <f>SUM(H11+H12+H13)</f>
        <v>243830200</v>
      </c>
      <c r="I10" s="34">
        <f t="shared" ref="I10:M10" si="2">SUM(I11+I12+I13)</f>
        <v>238818100</v>
      </c>
      <c r="J10" s="34">
        <f t="shared" si="2"/>
        <v>132948100</v>
      </c>
      <c r="K10" s="34">
        <f t="shared" si="2"/>
        <v>0</v>
      </c>
      <c r="L10" s="34">
        <f t="shared" si="2"/>
        <v>0</v>
      </c>
      <c r="M10" s="34">
        <f t="shared" si="2"/>
        <v>0</v>
      </c>
      <c r="N10" s="36">
        <f>SUM(H10+I10+J10+K10+L10+M10)</f>
        <v>615596400</v>
      </c>
      <c r="O10" s="91"/>
    </row>
    <row r="11" spans="1:15" ht="15.75" x14ac:dyDescent="0.25">
      <c r="A11" s="110"/>
      <c r="B11" s="53" t="s">
        <v>19</v>
      </c>
      <c r="C11" s="16"/>
      <c r="D11" s="16"/>
      <c r="E11" s="92"/>
      <c r="F11" s="16"/>
      <c r="G11" s="16"/>
      <c r="H11" s="34">
        <f>SUM(H20+H26+H31)</f>
        <v>64054800</v>
      </c>
      <c r="I11" s="34">
        <f t="shared" ref="I11:N11" si="3">SUM(I20+I26+I31)</f>
        <v>19100500</v>
      </c>
      <c r="J11" s="34">
        <f t="shared" si="3"/>
        <v>11111100</v>
      </c>
      <c r="K11" s="34">
        <f t="shared" si="3"/>
        <v>0</v>
      </c>
      <c r="L11" s="34">
        <f t="shared" si="3"/>
        <v>0</v>
      </c>
      <c r="M11" s="34">
        <f t="shared" si="3"/>
        <v>0</v>
      </c>
      <c r="N11" s="34">
        <f t="shared" si="3"/>
        <v>94266400</v>
      </c>
      <c r="O11" s="91"/>
    </row>
    <row r="12" spans="1:15" ht="15.75" x14ac:dyDescent="0.25">
      <c r="A12" s="110"/>
      <c r="B12" s="53" t="s">
        <v>3</v>
      </c>
      <c r="C12" s="16" t="s">
        <v>17</v>
      </c>
      <c r="D12" s="16" t="s">
        <v>17</v>
      </c>
      <c r="E12" s="16" t="s">
        <v>17</v>
      </c>
      <c r="F12" s="16" t="s">
        <v>17</v>
      </c>
      <c r="G12" s="16" t="s">
        <v>17</v>
      </c>
      <c r="H12" s="34">
        <f t="shared" ref="H12:N12" si="4">SUM(H22+H28+H32+H76)</f>
        <v>92507000</v>
      </c>
      <c r="I12" s="34">
        <f t="shared" si="4"/>
        <v>69969400</v>
      </c>
      <c r="J12" s="34">
        <f t="shared" si="4"/>
        <v>65729000</v>
      </c>
      <c r="K12" s="34">
        <f t="shared" si="4"/>
        <v>0</v>
      </c>
      <c r="L12" s="34">
        <f t="shared" si="4"/>
        <v>0</v>
      </c>
      <c r="M12" s="34">
        <f t="shared" si="4"/>
        <v>0</v>
      </c>
      <c r="N12" s="34">
        <f t="shared" si="4"/>
        <v>228205400</v>
      </c>
    </row>
    <row r="13" spans="1:15" ht="15.75" x14ac:dyDescent="0.25">
      <c r="A13" s="52"/>
      <c r="B13" s="53" t="s">
        <v>4</v>
      </c>
      <c r="C13" s="8" t="s">
        <v>17</v>
      </c>
      <c r="D13" s="8" t="s">
        <v>17</v>
      </c>
      <c r="E13" s="8" t="s">
        <v>17</v>
      </c>
      <c r="F13" s="8" t="s">
        <v>17</v>
      </c>
      <c r="G13" s="8" t="s">
        <v>17</v>
      </c>
      <c r="H13" s="34">
        <f t="shared" ref="H13:N13" si="5">SUM(H15+H21+H23+H24+H27+H29+H33+H49)</f>
        <v>87268400</v>
      </c>
      <c r="I13" s="34">
        <f t="shared" si="5"/>
        <v>149748200</v>
      </c>
      <c r="J13" s="34">
        <f t="shared" si="5"/>
        <v>56108000</v>
      </c>
      <c r="K13" s="34">
        <f t="shared" si="5"/>
        <v>0</v>
      </c>
      <c r="L13" s="34">
        <f t="shared" si="5"/>
        <v>0</v>
      </c>
      <c r="M13" s="34">
        <f t="shared" si="5"/>
        <v>0</v>
      </c>
      <c r="N13" s="34">
        <f t="shared" si="5"/>
        <v>291775400</v>
      </c>
    </row>
    <row r="14" spans="1:15" ht="45" x14ac:dyDescent="0.25">
      <c r="A14" s="97" t="s">
        <v>70</v>
      </c>
      <c r="B14" s="99" t="s">
        <v>100</v>
      </c>
      <c r="C14" s="85" t="s">
        <v>34</v>
      </c>
      <c r="D14" s="86" t="s">
        <v>34</v>
      </c>
      <c r="E14" s="85" t="s">
        <v>34</v>
      </c>
      <c r="F14" s="85" t="s">
        <v>34</v>
      </c>
      <c r="G14" s="85" t="s">
        <v>34</v>
      </c>
      <c r="H14" s="82">
        <f>SUM(H15)</f>
        <v>3000000</v>
      </c>
      <c r="I14" s="82">
        <f t="shared" ref="I14:N14" si="6">SUM(I15)</f>
        <v>2100000</v>
      </c>
      <c r="J14" s="82">
        <f t="shared" si="6"/>
        <v>2300000</v>
      </c>
      <c r="K14" s="82">
        <f t="shared" si="6"/>
        <v>0</v>
      </c>
      <c r="L14" s="82">
        <f t="shared" si="6"/>
        <v>0</v>
      </c>
      <c r="M14" s="82">
        <f t="shared" si="6"/>
        <v>0</v>
      </c>
      <c r="N14" s="82">
        <f t="shared" si="6"/>
        <v>7400000</v>
      </c>
    </row>
    <row r="15" spans="1:15" ht="15.75" x14ac:dyDescent="0.25">
      <c r="A15" s="62"/>
      <c r="B15" s="102" t="s">
        <v>4</v>
      </c>
      <c r="C15" s="96" t="s">
        <v>17</v>
      </c>
      <c r="D15" s="103" t="s">
        <v>17</v>
      </c>
      <c r="E15" s="96" t="s">
        <v>17</v>
      </c>
      <c r="F15" s="96" t="s">
        <v>17</v>
      </c>
      <c r="G15" s="96" t="s">
        <v>17</v>
      </c>
      <c r="H15" s="82">
        <f>SUM(H17)</f>
        <v>3000000</v>
      </c>
      <c r="I15" s="82">
        <f t="shared" ref="I15:N15" si="7">SUM(I17)</f>
        <v>2100000</v>
      </c>
      <c r="J15" s="82">
        <f t="shared" si="7"/>
        <v>2300000</v>
      </c>
      <c r="K15" s="82">
        <f t="shared" si="7"/>
        <v>0</v>
      </c>
      <c r="L15" s="82">
        <f t="shared" si="7"/>
        <v>0</v>
      </c>
      <c r="M15" s="82">
        <f t="shared" si="7"/>
        <v>0</v>
      </c>
      <c r="N15" s="82">
        <f t="shared" si="7"/>
        <v>7400000</v>
      </c>
    </row>
    <row r="16" spans="1:15" ht="28.5" x14ac:dyDescent="0.25">
      <c r="A16" s="101" t="s">
        <v>18</v>
      </c>
      <c r="B16" s="100" t="s">
        <v>43</v>
      </c>
      <c r="C16" s="46" t="s">
        <v>34</v>
      </c>
      <c r="D16" s="46" t="s">
        <v>34</v>
      </c>
      <c r="E16" s="46" t="s">
        <v>34</v>
      </c>
      <c r="F16" s="46" t="s">
        <v>34</v>
      </c>
      <c r="G16" s="46" t="s">
        <v>34</v>
      </c>
      <c r="H16" s="34">
        <f>SUM(H17)</f>
        <v>3000000</v>
      </c>
      <c r="I16" s="34">
        <f t="shared" ref="I16:N16" si="8">SUM(I17)</f>
        <v>2100000</v>
      </c>
      <c r="J16" s="34">
        <f t="shared" si="8"/>
        <v>2300000</v>
      </c>
      <c r="K16" s="34">
        <f t="shared" si="8"/>
        <v>0</v>
      </c>
      <c r="L16" s="34">
        <f t="shared" si="8"/>
        <v>0</v>
      </c>
      <c r="M16" s="34">
        <f t="shared" si="8"/>
        <v>0</v>
      </c>
      <c r="N16" s="34">
        <f t="shared" si="8"/>
        <v>7400000</v>
      </c>
    </row>
    <row r="17" spans="1:16" ht="15.75" x14ac:dyDescent="0.25">
      <c r="A17" s="50"/>
      <c r="B17" s="73" t="s">
        <v>4</v>
      </c>
      <c r="C17" s="49">
        <v>902</v>
      </c>
      <c r="D17" s="15" t="s">
        <v>12</v>
      </c>
      <c r="E17" s="49">
        <v>1510120990</v>
      </c>
      <c r="F17" s="49">
        <v>811</v>
      </c>
      <c r="G17" s="52"/>
      <c r="H17" s="7">
        <f>1000000+2000000</f>
        <v>3000000</v>
      </c>
      <c r="I17" s="10">
        <v>2100000</v>
      </c>
      <c r="J17" s="13">
        <v>2300000</v>
      </c>
      <c r="K17" s="10">
        <v>0</v>
      </c>
      <c r="L17" s="10">
        <v>0</v>
      </c>
      <c r="M17" s="10">
        <v>0</v>
      </c>
      <c r="N17" s="10">
        <f>SUM(H17:M17)</f>
        <v>7400000</v>
      </c>
    </row>
    <row r="18" spans="1:16" ht="31.5" x14ac:dyDescent="0.25">
      <c r="A18" s="104" t="s">
        <v>37</v>
      </c>
      <c r="B18" s="105" t="s">
        <v>96</v>
      </c>
      <c r="C18" s="106" t="s">
        <v>34</v>
      </c>
      <c r="D18" s="106" t="s">
        <v>34</v>
      </c>
      <c r="E18" s="106" t="s">
        <v>34</v>
      </c>
      <c r="F18" s="106" t="s">
        <v>34</v>
      </c>
      <c r="G18" s="106" t="s">
        <v>34</v>
      </c>
      <c r="H18" s="82">
        <f>SUM(H19+H25)</f>
        <v>94231300</v>
      </c>
      <c r="I18" s="82">
        <f t="shared" ref="I18:N18" si="9">SUM(I19+I25)</f>
        <v>28006300</v>
      </c>
      <c r="J18" s="82">
        <f t="shared" si="9"/>
        <v>26826100</v>
      </c>
      <c r="K18" s="82">
        <f t="shared" si="9"/>
        <v>0</v>
      </c>
      <c r="L18" s="82">
        <f t="shared" si="9"/>
        <v>0</v>
      </c>
      <c r="M18" s="82">
        <f t="shared" si="9"/>
        <v>0</v>
      </c>
      <c r="N18" s="82">
        <f t="shared" si="9"/>
        <v>149063700</v>
      </c>
    </row>
    <row r="19" spans="1:16" ht="126" x14ac:dyDescent="0.25">
      <c r="A19" s="107" t="s">
        <v>39</v>
      </c>
      <c r="B19" s="70" t="s">
        <v>71</v>
      </c>
      <c r="C19" s="52" t="s">
        <v>34</v>
      </c>
      <c r="D19" s="47" t="s">
        <v>34</v>
      </c>
      <c r="E19" s="52" t="s">
        <v>34</v>
      </c>
      <c r="F19" s="52" t="s">
        <v>34</v>
      </c>
      <c r="G19" s="52" t="s">
        <v>34</v>
      </c>
      <c r="H19" s="34">
        <f>SUM(H20+H21+H22+H23+H24)</f>
        <v>29584700</v>
      </c>
      <c r="I19" s="34">
        <f t="shared" ref="I19:N19" si="10">SUM(I20+I21+I22+I23+I24)</f>
        <v>28006300</v>
      </c>
      <c r="J19" s="34">
        <f t="shared" si="10"/>
        <v>26826100</v>
      </c>
      <c r="K19" s="34">
        <f t="shared" si="10"/>
        <v>0</v>
      </c>
      <c r="L19" s="34">
        <f t="shared" si="10"/>
        <v>0</v>
      </c>
      <c r="M19" s="34">
        <f t="shared" si="10"/>
        <v>0</v>
      </c>
      <c r="N19" s="34">
        <f t="shared" si="10"/>
        <v>84417100</v>
      </c>
    </row>
    <row r="20" spans="1:16" ht="30" x14ac:dyDescent="0.25">
      <c r="A20" s="50"/>
      <c r="B20" s="56" t="s">
        <v>65</v>
      </c>
      <c r="C20" s="6" t="s">
        <v>9</v>
      </c>
      <c r="D20" s="6" t="s">
        <v>12</v>
      </c>
      <c r="E20" s="15" t="s">
        <v>88</v>
      </c>
      <c r="F20" s="6" t="s">
        <v>11</v>
      </c>
      <c r="G20" s="6" t="s">
        <v>104</v>
      </c>
      <c r="H20" s="7">
        <v>8771900</v>
      </c>
      <c r="I20" s="7">
        <v>13725500</v>
      </c>
      <c r="J20" s="12">
        <v>11111100</v>
      </c>
      <c r="K20" s="7">
        <v>0</v>
      </c>
      <c r="L20" s="7">
        <v>0</v>
      </c>
      <c r="M20" s="7">
        <v>0</v>
      </c>
      <c r="N20" s="10">
        <f>SUM(H20:M20)</f>
        <v>33608500</v>
      </c>
      <c r="P20" s="109">
        <f>SUM(H20:H24)</f>
        <v>29584700</v>
      </c>
    </row>
    <row r="21" spans="1:16" ht="30" x14ac:dyDescent="0.25">
      <c r="A21" s="71"/>
      <c r="B21" s="56" t="s">
        <v>64</v>
      </c>
      <c r="C21" s="6" t="s">
        <v>9</v>
      </c>
      <c r="D21" s="6" t="s">
        <v>12</v>
      </c>
      <c r="E21" s="15" t="s">
        <v>88</v>
      </c>
      <c r="F21" s="6" t="s">
        <v>11</v>
      </c>
      <c r="G21" s="6" t="s">
        <v>104</v>
      </c>
      <c r="H21" s="7">
        <v>88700</v>
      </c>
      <c r="I21" s="7">
        <v>138700</v>
      </c>
      <c r="J21" s="12">
        <v>112300</v>
      </c>
      <c r="K21" s="7">
        <v>0</v>
      </c>
      <c r="L21" s="7">
        <v>0</v>
      </c>
      <c r="M21" s="7">
        <v>0</v>
      </c>
      <c r="N21" s="10">
        <f t="shared" ref="N21:N24" si="11">SUM(H21:M21)</f>
        <v>339700</v>
      </c>
    </row>
    <row r="22" spans="1:16" ht="15.75" x14ac:dyDescent="0.25">
      <c r="A22" s="71"/>
      <c r="B22" s="56" t="s">
        <v>66</v>
      </c>
      <c r="C22" s="6" t="s">
        <v>9</v>
      </c>
      <c r="D22" s="6" t="s">
        <v>12</v>
      </c>
      <c r="E22" s="15" t="s">
        <v>89</v>
      </c>
      <c r="F22" s="6" t="s">
        <v>11</v>
      </c>
      <c r="G22" s="6"/>
      <c r="H22" s="7">
        <v>15666100</v>
      </c>
      <c r="I22" s="7">
        <v>10709900</v>
      </c>
      <c r="J22" s="12">
        <v>13763600</v>
      </c>
      <c r="K22" s="7">
        <v>0</v>
      </c>
      <c r="L22" s="7">
        <v>0</v>
      </c>
      <c r="M22" s="7">
        <v>0</v>
      </c>
      <c r="N22" s="10">
        <f t="shared" si="11"/>
        <v>40139600</v>
      </c>
    </row>
    <row r="23" spans="1:16" ht="15.75" x14ac:dyDescent="0.25">
      <c r="A23" s="71"/>
      <c r="B23" s="56" t="s">
        <v>64</v>
      </c>
      <c r="C23" s="6" t="s">
        <v>9</v>
      </c>
      <c r="D23" s="6" t="s">
        <v>12</v>
      </c>
      <c r="E23" s="15" t="s">
        <v>90</v>
      </c>
      <c r="F23" s="6" t="s">
        <v>11</v>
      </c>
      <c r="G23" s="6"/>
      <c r="H23" s="7">
        <v>158300</v>
      </c>
      <c r="I23" s="7">
        <v>108200</v>
      </c>
      <c r="J23" s="12">
        <v>139100</v>
      </c>
      <c r="K23" s="7">
        <v>0</v>
      </c>
      <c r="L23" s="7">
        <v>0</v>
      </c>
      <c r="M23" s="7">
        <v>0</v>
      </c>
      <c r="N23" s="10">
        <f t="shared" si="11"/>
        <v>405600</v>
      </c>
    </row>
    <row r="24" spans="1:16" ht="15.75" x14ac:dyDescent="0.25">
      <c r="A24" s="71"/>
      <c r="B24" s="56" t="s">
        <v>4</v>
      </c>
      <c r="C24" s="6" t="s">
        <v>9</v>
      </c>
      <c r="D24" s="6" t="s">
        <v>12</v>
      </c>
      <c r="E24" s="6" t="s">
        <v>97</v>
      </c>
      <c r="F24" s="6" t="s">
        <v>11</v>
      </c>
      <c r="G24" s="6" t="s">
        <v>29</v>
      </c>
      <c r="H24" s="7">
        <f>1500000+359000+2700000+600000-259300</f>
        <v>4899700</v>
      </c>
      <c r="I24" s="7">
        <f>1500000+2150000-326000</f>
        <v>3324000</v>
      </c>
      <c r="J24" s="12">
        <v>1700000</v>
      </c>
      <c r="K24" s="7">
        <v>0</v>
      </c>
      <c r="L24" s="7">
        <v>0</v>
      </c>
      <c r="M24" s="7">
        <v>0</v>
      </c>
      <c r="N24" s="10">
        <f t="shared" si="11"/>
        <v>9923700</v>
      </c>
      <c r="O24" s="5" t="s">
        <v>98</v>
      </c>
    </row>
    <row r="25" spans="1:16" ht="63" x14ac:dyDescent="0.25">
      <c r="A25" s="108" t="s">
        <v>72</v>
      </c>
      <c r="B25" s="70" t="s">
        <v>73</v>
      </c>
      <c r="C25" s="52" t="s">
        <v>34</v>
      </c>
      <c r="D25" s="52" t="s">
        <v>34</v>
      </c>
      <c r="E25" s="52" t="s">
        <v>34</v>
      </c>
      <c r="F25" s="52" t="s">
        <v>34</v>
      </c>
      <c r="G25" s="52" t="s">
        <v>34</v>
      </c>
      <c r="H25" s="34">
        <f>SUM(H26+H27+H28+H29)</f>
        <v>64646600</v>
      </c>
      <c r="I25" s="34">
        <f t="shared" ref="I25:N25" si="12">SUM(I26+I27+I28+I29)</f>
        <v>0</v>
      </c>
      <c r="J25" s="34">
        <f t="shared" si="12"/>
        <v>0</v>
      </c>
      <c r="K25" s="34">
        <f t="shared" si="12"/>
        <v>0</v>
      </c>
      <c r="L25" s="34">
        <f t="shared" si="12"/>
        <v>0</v>
      </c>
      <c r="M25" s="34">
        <f t="shared" si="12"/>
        <v>0</v>
      </c>
      <c r="N25" s="34">
        <f t="shared" si="12"/>
        <v>64646600</v>
      </c>
    </row>
    <row r="26" spans="1:16" ht="30" x14ac:dyDescent="0.25">
      <c r="A26" s="72"/>
      <c r="B26" s="56" t="s">
        <v>62</v>
      </c>
      <c r="C26" s="6" t="s">
        <v>9</v>
      </c>
      <c r="D26" s="6" t="s">
        <v>12</v>
      </c>
      <c r="E26" s="15" t="s">
        <v>85</v>
      </c>
      <c r="F26" s="6" t="s">
        <v>11</v>
      </c>
      <c r="G26" s="6" t="s">
        <v>103</v>
      </c>
      <c r="H26" s="7">
        <v>50505100</v>
      </c>
      <c r="I26" s="7">
        <v>0</v>
      </c>
      <c r="J26" s="12">
        <v>0</v>
      </c>
      <c r="K26" s="7">
        <v>0</v>
      </c>
      <c r="L26" s="7">
        <v>0</v>
      </c>
      <c r="M26" s="7">
        <v>0</v>
      </c>
      <c r="N26" s="10">
        <f>SUM(H26:M26)</f>
        <v>50505100</v>
      </c>
    </row>
    <row r="27" spans="1:16" ht="30" x14ac:dyDescent="0.25">
      <c r="A27" s="71"/>
      <c r="B27" s="56" t="s">
        <v>63</v>
      </c>
      <c r="C27" s="6" t="s">
        <v>9</v>
      </c>
      <c r="D27" s="6" t="s">
        <v>12</v>
      </c>
      <c r="E27" s="15" t="s">
        <v>85</v>
      </c>
      <c r="F27" s="6" t="s">
        <v>11</v>
      </c>
      <c r="G27" s="6" t="s">
        <v>103</v>
      </c>
      <c r="H27" s="7">
        <v>510200</v>
      </c>
      <c r="I27" s="7">
        <v>0</v>
      </c>
      <c r="J27" s="12">
        <v>0</v>
      </c>
      <c r="K27" s="7">
        <v>0</v>
      </c>
      <c r="L27" s="7">
        <v>0</v>
      </c>
      <c r="M27" s="7">
        <v>0</v>
      </c>
      <c r="N27" s="10">
        <f t="shared" ref="N27:N29" si="13">SUM(H27:M27)</f>
        <v>510200</v>
      </c>
    </row>
    <row r="28" spans="1:16" ht="15.75" x14ac:dyDescent="0.25">
      <c r="A28" s="71"/>
      <c r="B28" s="56" t="s">
        <v>67</v>
      </c>
      <c r="C28" s="6" t="s">
        <v>9</v>
      </c>
      <c r="D28" s="6" t="s">
        <v>12</v>
      </c>
      <c r="E28" s="15" t="s">
        <v>86</v>
      </c>
      <c r="F28" s="6" t="s">
        <v>11</v>
      </c>
      <c r="G28" s="6"/>
      <c r="H28" s="7">
        <v>13494900</v>
      </c>
      <c r="I28" s="7">
        <v>0</v>
      </c>
      <c r="J28" s="12">
        <v>0</v>
      </c>
      <c r="K28" s="7">
        <v>0</v>
      </c>
      <c r="L28" s="7">
        <v>0</v>
      </c>
      <c r="M28" s="7">
        <v>0</v>
      </c>
      <c r="N28" s="10">
        <f t="shared" si="13"/>
        <v>13494900</v>
      </c>
    </row>
    <row r="29" spans="1:16" ht="15.75" x14ac:dyDescent="0.25">
      <c r="A29" s="71"/>
      <c r="B29" s="56" t="s">
        <v>68</v>
      </c>
      <c r="C29" s="6" t="s">
        <v>9</v>
      </c>
      <c r="D29" s="6" t="s">
        <v>12</v>
      </c>
      <c r="E29" s="15" t="s">
        <v>87</v>
      </c>
      <c r="F29" s="6" t="s">
        <v>11</v>
      </c>
      <c r="G29" s="6"/>
      <c r="H29" s="7">
        <v>136400</v>
      </c>
      <c r="I29" s="7">
        <v>0</v>
      </c>
      <c r="J29" s="12">
        <v>0</v>
      </c>
      <c r="K29" s="7">
        <v>0</v>
      </c>
      <c r="L29" s="7">
        <v>0</v>
      </c>
      <c r="M29" s="7">
        <v>0</v>
      </c>
      <c r="N29" s="10">
        <f t="shared" si="13"/>
        <v>136400</v>
      </c>
    </row>
    <row r="30" spans="1:16" ht="47.25" x14ac:dyDescent="0.25">
      <c r="A30" s="106">
        <v>3</v>
      </c>
      <c r="B30" s="64" t="s">
        <v>36</v>
      </c>
      <c r="C30" s="83" t="s">
        <v>31</v>
      </c>
      <c r="D30" s="83" t="s">
        <v>31</v>
      </c>
      <c r="E30" s="83" t="s">
        <v>31</v>
      </c>
      <c r="F30" s="83" t="s">
        <v>31</v>
      </c>
      <c r="G30" s="83" t="s">
        <v>31</v>
      </c>
      <c r="H30" s="82">
        <f>SUM(H31+H32+H33)</f>
        <v>69875400</v>
      </c>
      <c r="I30" s="82">
        <f t="shared" ref="I30:N30" si="14">SUM(I31+I32+I33)</f>
        <v>155281400</v>
      </c>
      <c r="J30" s="82">
        <f t="shared" si="14"/>
        <v>52015600</v>
      </c>
      <c r="K30" s="82">
        <f t="shared" si="14"/>
        <v>0</v>
      </c>
      <c r="L30" s="82">
        <f t="shared" si="14"/>
        <v>0</v>
      </c>
      <c r="M30" s="82">
        <f t="shared" si="14"/>
        <v>0</v>
      </c>
      <c r="N30" s="82">
        <f t="shared" si="14"/>
        <v>277172400</v>
      </c>
    </row>
    <row r="31" spans="1:16" ht="15.75" x14ac:dyDescent="0.25">
      <c r="A31" s="52"/>
      <c r="B31" s="64" t="s">
        <v>19</v>
      </c>
      <c r="C31" s="83" t="s">
        <v>31</v>
      </c>
      <c r="D31" s="83" t="s">
        <v>31</v>
      </c>
      <c r="E31" s="83" t="s">
        <v>31</v>
      </c>
      <c r="F31" s="83" t="s">
        <v>31</v>
      </c>
      <c r="G31" s="83" t="s">
        <v>31</v>
      </c>
      <c r="H31" s="82">
        <f>SUM(H42)</f>
        <v>4777800</v>
      </c>
      <c r="I31" s="82">
        <f t="shared" ref="I31:N31" si="15">SUM(I42)</f>
        <v>5375000</v>
      </c>
      <c r="J31" s="82">
        <f t="shared" si="15"/>
        <v>0</v>
      </c>
      <c r="K31" s="82">
        <f t="shared" si="15"/>
        <v>0</v>
      </c>
      <c r="L31" s="82">
        <f t="shared" si="15"/>
        <v>0</v>
      </c>
      <c r="M31" s="82">
        <f t="shared" si="15"/>
        <v>0</v>
      </c>
      <c r="N31" s="82">
        <f t="shared" si="15"/>
        <v>10152800</v>
      </c>
    </row>
    <row r="32" spans="1:16" ht="15.75" x14ac:dyDescent="0.25">
      <c r="A32" s="47"/>
      <c r="B32" s="64" t="s">
        <v>3</v>
      </c>
      <c r="C32" s="84" t="s">
        <v>31</v>
      </c>
      <c r="D32" s="84" t="s">
        <v>31</v>
      </c>
      <c r="E32" s="84" t="s">
        <v>31</v>
      </c>
      <c r="F32" s="84" t="s">
        <v>31</v>
      </c>
      <c r="G32" s="84" t="s">
        <v>31</v>
      </c>
      <c r="H32" s="82">
        <f t="shared" ref="H32:N32" si="16">SUM(H35+H38+H43+H46)</f>
        <v>60604300</v>
      </c>
      <c r="I32" s="82">
        <f t="shared" si="16"/>
        <v>56410200</v>
      </c>
      <c r="J32" s="82">
        <f t="shared" si="16"/>
        <v>49000000</v>
      </c>
      <c r="K32" s="82">
        <f t="shared" si="16"/>
        <v>0</v>
      </c>
      <c r="L32" s="82">
        <f t="shared" si="16"/>
        <v>0</v>
      </c>
      <c r="M32" s="82">
        <f t="shared" si="16"/>
        <v>0</v>
      </c>
      <c r="N32" s="82">
        <f t="shared" si="16"/>
        <v>166014500</v>
      </c>
    </row>
    <row r="33" spans="1:18" ht="15.75" x14ac:dyDescent="0.25">
      <c r="A33" s="47"/>
      <c r="B33" s="64" t="s">
        <v>4</v>
      </c>
      <c r="C33" s="84" t="s">
        <v>31</v>
      </c>
      <c r="D33" s="84" t="s">
        <v>31</v>
      </c>
      <c r="E33" s="84" t="s">
        <v>31</v>
      </c>
      <c r="F33" s="84" t="s">
        <v>31</v>
      </c>
      <c r="G33" s="84" t="s">
        <v>31</v>
      </c>
      <c r="H33" s="82">
        <f t="shared" ref="H33:N33" si="17">SUM(H36+H39+H40+H44+H47)</f>
        <v>4493300</v>
      </c>
      <c r="I33" s="82">
        <f t="shared" si="17"/>
        <v>93496200</v>
      </c>
      <c r="J33" s="82">
        <f t="shared" si="17"/>
        <v>3015600</v>
      </c>
      <c r="K33" s="82">
        <f t="shared" si="17"/>
        <v>0</v>
      </c>
      <c r="L33" s="82">
        <f t="shared" si="17"/>
        <v>0</v>
      </c>
      <c r="M33" s="82">
        <f t="shared" si="17"/>
        <v>0</v>
      </c>
      <c r="N33" s="82">
        <f t="shared" si="17"/>
        <v>101005100</v>
      </c>
    </row>
    <row r="34" spans="1:18" ht="47.25" x14ac:dyDescent="0.25">
      <c r="A34" s="47" t="s">
        <v>41</v>
      </c>
      <c r="B34" s="53" t="s">
        <v>20</v>
      </c>
      <c r="C34" s="8" t="s">
        <v>31</v>
      </c>
      <c r="D34" s="8" t="s">
        <v>31</v>
      </c>
      <c r="E34" s="8" t="s">
        <v>31</v>
      </c>
      <c r="F34" s="8" t="s">
        <v>31</v>
      </c>
      <c r="G34" s="8" t="s">
        <v>31</v>
      </c>
      <c r="H34" s="34">
        <f>SUM(H35+H36)</f>
        <v>10309300</v>
      </c>
      <c r="I34" s="34">
        <f t="shared" ref="I34:N34" si="18">SUM(I35+I36)</f>
        <v>20618600</v>
      </c>
      <c r="J34" s="34">
        <f t="shared" si="18"/>
        <v>15464000</v>
      </c>
      <c r="K34" s="34">
        <f t="shared" si="18"/>
        <v>0</v>
      </c>
      <c r="L34" s="34">
        <f t="shared" si="18"/>
        <v>0</v>
      </c>
      <c r="M34" s="34">
        <f t="shared" si="18"/>
        <v>0</v>
      </c>
      <c r="N34" s="34">
        <f t="shared" si="18"/>
        <v>46391900</v>
      </c>
    </row>
    <row r="35" spans="1:18" ht="30" x14ac:dyDescent="0.25">
      <c r="A35" s="58"/>
      <c r="B35" s="56" t="s">
        <v>3</v>
      </c>
      <c r="C35" s="6" t="s">
        <v>9</v>
      </c>
      <c r="D35" s="6" t="s">
        <v>12</v>
      </c>
      <c r="E35" s="6" t="s">
        <v>44</v>
      </c>
      <c r="F35" s="6" t="s">
        <v>11</v>
      </c>
      <c r="G35" s="6" t="s">
        <v>28</v>
      </c>
      <c r="H35" s="7">
        <v>10000000</v>
      </c>
      <c r="I35" s="7">
        <v>20000000</v>
      </c>
      <c r="J35" s="7">
        <v>15000000</v>
      </c>
      <c r="K35" s="7">
        <v>0</v>
      </c>
      <c r="L35" s="93">
        <v>0</v>
      </c>
      <c r="M35" s="93">
        <v>0</v>
      </c>
      <c r="N35" s="93">
        <f>SUM(H35:M35)</f>
        <v>45000000</v>
      </c>
    </row>
    <row r="36" spans="1:18" ht="15.75" x14ac:dyDescent="0.25">
      <c r="A36" s="58"/>
      <c r="B36" s="56" t="s">
        <v>4</v>
      </c>
      <c r="C36" s="6" t="s">
        <v>9</v>
      </c>
      <c r="D36" s="6" t="s">
        <v>12</v>
      </c>
      <c r="E36" s="6" t="s">
        <v>45</v>
      </c>
      <c r="F36" s="6" t="s">
        <v>11</v>
      </c>
      <c r="G36" s="6" t="s">
        <v>29</v>
      </c>
      <c r="H36" s="7">
        <v>309300</v>
      </c>
      <c r="I36" s="7">
        <v>618600</v>
      </c>
      <c r="J36" s="31">
        <v>464000</v>
      </c>
      <c r="K36" s="7">
        <v>0</v>
      </c>
      <c r="L36" s="7">
        <v>0</v>
      </c>
      <c r="M36" s="7">
        <v>0</v>
      </c>
      <c r="N36" s="93">
        <f>SUM(H36:M36)</f>
        <v>1391900</v>
      </c>
    </row>
    <row r="37" spans="1:18" ht="31.5" x14ac:dyDescent="0.25">
      <c r="A37" s="58" t="s">
        <v>75</v>
      </c>
      <c r="B37" s="53" t="s">
        <v>21</v>
      </c>
      <c r="C37" s="16" t="s">
        <v>31</v>
      </c>
      <c r="D37" s="16" t="s">
        <v>31</v>
      </c>
      <c r="E37" s="16" t="s">
        <v>31</v>
      </c>
      <c r="F37" s="16" t="s">
        <v>31</v>
      </c>
      <c r="G37" s="16" t="s">
        <v>31</v>
      </c>
      <c r="H37" s="34">
        <f>SUM(H38+H39+H40)</f>
        <v>26182400</v>
      </c>
      <c r="I37" s="34">
        <f t="shared" ref="I37:N37" si="19">SUM(I38+I39+I40)</f>
        <v>101809300</v>
      </c>
      <c r="J37" s="34">
        <f t="shared" si="19"/>
        <v>11809300</v>
      </c>
      <c r="K37" s="34">
        <f t="shared" si="19"/>
        <v>0</v>
      </c>
      <c r="L37" s="34">
        <f t="shared" si="19"/>
        <v>0</v>
      </c>
      <c r="M37" s="34">
        <f t="shared" si="19"/>
        <v>0</v>
      </c>
      <c r="N37" s="34">
        <f t="shared" si="19"/>
        <v>139801000</v>
      </c>
    </row>
    <row r="38" spans="1:18" ht="20.25" customHeight="1" x14ac:dyDescent="0.25">
      <c r="A38" s="58"/>
      <c r="B38" s="56" t="s">
        <v>3</v>
      </c>
      <c r="C38" s="6" t="s">
        <v>9</v>
      </c>
      <c r="D38" s="6" t="s">
        <v>10</v>
      </c>
      <c r="E38" s="6" t="s">
        <v>60</v>
      </c>
      <c r="F38" s="6" t="s">
        <v>11</v>
      </c>
      <c r="G38" s="6"/>
      <c r="H38" s="7">
        <v>23000000</v>
      </c>
      <c r="I38" s="7">
        <v>10000000</v>
      </c>
      <c r="J38" s="12">
        <v>10000000</v>
      </c>
      <c r="K38" s="7">
        <v>0</v>
      </c>
      <c r="L38" s="7">
        <v>0</v>
      </c>
      <c r="M38" s="7">
        <v>0</v>
      </c>
      <c r="N38" s="7">
        <f>SUM(H38:M38)</f>
        <v>43000000</v>
      </c>
      <c r="R38" s="114">
        <v>2507</v>
      </c>
    </row>
    <row r="39" spans="1:18" ht="18.75" customHeight="1" x14ac:dyDescent="0.25">
      <c r="A39" s="58"/>
      <c r="B39" s="56" t="s">
        <v>4</v>
      </c>
      <c r="C39" s="6" t="s">
        <v>9</v>
      </c>
      <c r="D39" s="6" t="s">
        <v>10</v>
      </c>
      <c r="E39" s="6" t="s">
        <v>61</v>
      </c>
      <c r="F39" s="6" t="s">
        <v>11</v>
      </c>
      <c r="G39" s="6" t="s">
        <v>29</v>
      </c>
      <c r="H39" s="7">
        <v>711400</v>
      </c>
      <c r="I39" s="7">
        <v>309300</v>
      </c>
      <c r="J39" s="12">
        <v>309300</v>
      </c>
      <c r="K39" s="7">
        <v>0</v>
      </c>
      <c r="L39" s="7">
        <v>0</v>
      </c>
      <c r="M39" s="7">
        <v>0</v>
      </c>
      <c r="N39" s="7">
        <f>SUM(H39:M39)</f>
        <v>1330000</v>
      </c>
      <c r="R39" s="114"/>
    </row>
    <row r="40" spans="1:18" ht="29.25" customHeight="1" x14ac:dyDescent="0.25">
      <c r="A40" s="58"/>
      <c r="B40" s="56" t="s">
        <v>4</v>
      </c>
      <c r="C40" s="6" t="s">
        <v>9</v>
      </c>
      <c r="D40" s="6" t="s">
        <v>10</v>
      </c>
      <c r="E40" s="6" t="s">
        <v>48</v>
      </c>
      <c r="F40" s="6" t="s">
        <v>11</v>
      </c>
      <c r="G40" s="6" t="s">
        <v>29</v>
      </c>
      <c r="H40" s="7">
        <f>1500000+271000+700000</f>
        <v>2471000</v>
      </c>
      <c r="I40" s="7">
        <f>1500000+90000000</f>
        <v>91500000</v>
      </c>
      <c r="J40" s="12">
        <v>1500000</v>
      </c>
      <c r="K40" s="7">
        <v>0</v>
      </c>
      <c r="L40" s="7">
        <v>0</v>
      </c>
      <c r="M40" s="7">
        <v>0</v>
      </c>
      <c r="N40" s="7">
        <f>SUM(H40:M40)</f>
        <v>95471000</v>
      </c>
      <c r="O40" s="115" t="s">
        <v>91</v>
      </c>
      <c r="P40" s="116"/>
      <c r="Q40" s="116"/>
      <c r="R40" s="114"/>
    </row>
    <row r="41" spans="1:18" ht="15.75" x14ac:dyDescent="0.25">
      <c r="A41" s="58" t="s">
        <v>76</v>
      </c>
      <c r="B41" s="53" t="s">
        <v>22</v>
      </c>
      <c r="C41" s="16" t="s">
        <v>31</v>
      </c>
      <c r="D41" s="16" t="s">
        <v>31</v>
      </c>
      <c r="E41" s="16" t="s">
        <v>31</v>
      </c>
      <c r="F41" s="16" t="s">
        <v>31</v>
      </c>
      <c r="G41" s="16" t="s">
        <v>31</v>
      </c>
      <c r="H41" s="34">
        <f>SUM(H42+H43+H44)</f>
        <v>8641400</v>
      </c>
      <c r="I41" s="34">
        <f t="shared" ref="I41:N41" si="20">SUM(I42+I43+I44)</f>
        <v>10865200</v>
      </c>
      <c r="J41" s="34">
        <f t="shared" si="20"/>
        <v>0</v>
      </c>
      <c r="K41" s="34">
        <f t="shared" si="20"/>
        <v>0</v>
      </c>
      <c r="L41" s="34">
        <f t="shared" si="20"/>
        <v>0</v>
      </c>
      <c r="M41" s="34">
        <f t="shared" si="20"/>
        <v>0</v>
      </c>
      <c r="N41" s="34">
        <f t="shared" si="20"/>
        <v>19506600</v>
      </c>
    </row>
    <row r="42" spans="1:18" ht="30" x14ac:dyDescent="0.25">
      <c r="A42" s="58"/>
      <c r="B42" s="56" t="s">
        <v>19</v>
      </c>
      <c r="C42" s="49">
        <v>902</v>
      </c>
      <c r="D42" s="15" t="s">
        <v>12</v>
      </c>
      <c r="E42" s="49" t="s">
        <v>105</v>
      </c>
      <c r="F42" s="49">
        <v>612</v>
      </c>
      <c r="G42" s="33" t="s">
        <v>106</v>
      </c>
      <c r="H42" s="10">
        <v>4777800</v>
      </c>
      <c r="I42" s="10">
        <v>5375000</v>
      </c>
      <c r="J42" s="10">
        <v>0</v>
      </c>
      <c r="K42" s="10">
        <v>0</v>
      </c>
      <c r="L42" s="10">
        <v>0</v>
      </c>
      <c r="M42" s="10">
        <v>0</v>
      </c>
      <c r="N42" s="10">
        <f>SUM(H42+I42+J42+K42+L42+M42)</f>
        <v>10152800</v>
      </c>
    </row>
    <row r="43" spans="1:18" ht="30" x14ac:dyDescent="0.25">
      <c r="A43" s="58"/>
      <c r="B43" s="56" t="s">
        <v>3</v>
      </c>
      <c r="C43" s="6" t="s">
        <v>9</v>
      </c>
      <c r="D43" s="6" t="s">
        <v>12</v>
      </c>
      <c r="E43" s="49" t="s">
        <v>105</v>
      </c>
      <c r="F43" s="6" t="s">
        <v>11</v>
      </c>
      <c r="G43" s="33" t="s">
        <v>106</v>
      </c>
      <c r="H43" s="7">
        <v>3604300</v>
      </c>
      <c r="I43" s="7">
        <v>5164200</v>
      </c>
      <c r="J43" s="12">
        <v>0</v>
      </c>
      <c r="K43" s="7">
        <v>0</v>
      </c>
      <c r="L43" s="7">
        <v>0</v>
      </c>
      <c r="M43" s="7">
        <v>0</v>
      </c>
      <c r="N43" s="10">
        <f t="shared" ref="N43:N44" si="21">SUM(H43+I43+J43+K43+L43+M43)</f>
        <v>8768500</v>
      </c>
    </row>
    <row r="44" spans="1:18" ht="30" x14ac:dyDescent="0.25">
      <c r="A44" s="58"/>
      <c r="B44" s="56" t="s">
        <v>4</v>
      </c>
      <c r="C44" s="6" t="s">
        <v>9</v>
      </c>
      <c r="D44" s="6" t="s">
        <v>12</v>
      </c>
      <c r="E44" s="49" t="s">
        <v>105</v>
      </c>
      <c r="F44" s="6" t="s">
        <v>11</v>
      </c>
      <c r="G44" s="33" t="s">
        <v>106</v>
      </c>
      <c r="H44" s="7">
        <v>259300</v>
      </c>
      <c r="I44" s="7">
        <v>326000</v>
      </c>
      <c r="J44" s="12">
        <v>0</v>
      </c>
      <c r="K44" s="7">
        <v>0</v>
      </c>
      <c r="L44" s="7">
        <v>0</v>
      </c>
      <c r="M44" s="7">
        <v>0</v>
      </c>
      <c r="N44" s="10">
        <f t="shared" si="21"/>
        <v>585300</v>
      </c>
    </row>
    <row r="45" spans="1:18" ht="31.5" x14ac:dyDescent="0.25">
      <c r="A45" s="58" t="s">
        <v>77</v>
      </c>
      <c r="B45" s="63" t="s">
        <v>23</v>
      </c>
      <c r="C45" s="8" t="s">
        <v>31</v>
      </c>
      <c r="D45" s="16" t="s">
        <v>31</v>
      </c>
      <c r="E45" s="8" t="s">
        <v>31</v>
      </c>
      <c r="F45" s="8" t="s">
        <v>31</v>
      </c>
      <c r="G45" s="8" t="s">
        <v>31</v>
      </c>
      <c r="H45" s="34">
        <f>SUM(H46+H47)</f>
        <v>24742300</v>
      </c>
      <c r="I45" s="34">
        <f t="shared" ref="I45:N45" si="22">SUM(I46+I47)</f>
        <v>21988300</v>
      </c>
      <c r="J45" s="34">
        <f t="shared" si="22"/>
        <v>24742300</v>
      </c>
      <c r="K45" s="34">
        <f t="shared" si="22"/>
        <v>0</v>
      </c>
      <c r="L45" s="34">
        <f t="shared" si="22"/>
        <v>0</v>
      </c>
      <c r="M45" s="34">
        <f t="shared" si="22"/>
        <v>0</v>
      </c>
      <c r="N45" s="34">
        <f t="shared" si="22"/>
        <v>71472900</v>
      </c>
    </row>
    <row r="46" spans="1:18" ht="30" x14ac:dyDescent="0.25">
      <c r="A46" s="58"/>
      <c r="B46" s="61" t="s">
        <v>3</v>
      </c>
      <c r="C46" s="33">
        <v>902</v>
      </c>
      <c r="D46" s="6" t="s">
        <v>12</v>
      </c>
      <c r="E46" s="33">
        <v>1540163350</v>
      </c>
      <c r="F46" s="33">
        <v>612</v>
      </c>
      <c r="G46" s="33" t="s">
        <v>32</v>
      </c>
      <c r="H46" s="7">
        <v>24000000</v>
      </c>
      <c r="I46" s="7">
        <f>24000000-2754000</f>
        <v>21246000</v>
      </c>
      <c r="J46" s="12">
        <v>24000000</v>
      </c>
      <c r="K46" s="7">
        <v>0</v>
      </c>
      <c r="L46" s="7">
        <v>0</v>
      </c>
      <c r="M46" s="7">
        <v>0</v>
      </c>
      <c r="N46" s="7">
        <f>SUM(H46+I46+J46+K46+L46+M46)</f>
        <v>69246000</v>
      </c>
    </row>
    <row r="47" spans="1:18" ht="15.75" x14ac:dyDescent="0.25">
      <c r="A47" s="58"/>
      <c r="B47" s="61" t="s">
        <v>4</v>
      </c>
      <c r="C47" s="33">
        <v>902</v>
      </c>
      <c r="D47" s="6" t="s">
        <v>12</v>
      </c>
      <c r="E47" s="33" t="s">
        <v>45</v>
      </c>
      <c r="F47" s="33">
        <v>612</v>
      </c>
      <c r="G47" s="33">
        <v>5</v>
      </c>
      <c r="H47" s="7">
        <v>742300</v>
      </c>
      <c r="I47" s="7">
        <v>742300</v>
      </c>
      <c r="J47" s="12">
        <v>742300</v>
      </c>
      <c r="K47" s="7">
        <v>0</v>
      </c>
      <c r="L47" s="7">
        <v>0</v>
      </c>
      <c r="M47" s="7">
        <v>0</v>
      </c>
      <c r="N47" s="7">
        <f>SUM(H47+I47+J47+K47+L47+M47)</f>
        <v>2226900</v>
      </c>
    </row>
    <row r="48" spans="1:18" ht="63" x14ac:dyDescent="0.25">
      <c r="A48" s="58" t="s">
        <v>38</v>
      </c>
      <c r="B48" s="66" t="s">
        <v>101</v>
      </c>
      <c r="C48" s="85" t="s">
        <v>31</v>
      </c>
      <c r="D48" s="86" t="s">
        <v>31</v>
      </c>
      <c r="E48" s="83" t="s">
        <v>31</v>
      </c>
      <c r="F48" s="85" t="s">
        <v>31</v>
      </c>
      <c r="G48" s="85" t="s">
        <v>31</v>
      </c>
      <c r="H48" s="82">
        <f>SUM(H49)</f>
        <v>73981800</v>
      </c>
      <c r="I48" s="82">
        <f t="shared" ref="I48:M48" si="23">SUM(I49)</f>
        <v>50581100</v>
      </c>
      <c r="J48" s="82">
        <f t="shared" si="23"/>
        <v>48841000</v>
      </c>
      <c r="K48" s="82">
        <f t="shared" si="23"/>
        <v>0</v>
      </c>
      <c r="L48" s="82">
        <f t="shared" si="23"/>
        <v>0</v>
      </c>
      <c r="M48" s="82">
        <f t="shared" si="23"/>
        <v>0</v>
      </c>
      <c r="N48" s="82">
        <f>SUM(H48+I48+J48+K48+L48+M48)</f>
        <v>173403900</v>
      </c>
    </row>
    <row r="49" spans="1:15" ht="15.75" x14ac:dyDescent="0.25">
      <c r="A49" s="58"/>
      <c r="B49" s="67" t="s">
        <v>4</v>
      </c>
      <c r="C49" s="83" t="s">
        <v>31</v>
      </c>
      <c r="D49" s="84" t="s">
        <v>31</v>
      </c>
      <c r="E49" s="83" t="s">
        <v>31</v>
      </c>
      <c r="F49" s="83" t="s">
        <v>31</v>
      </c>
      <c r="G49" s="83" t="s">
        <v>31</v>
      </c>
      <c r="H49" s="82">
        <f>SUM(H50+H54+H57+H61+H65+H68+H70+H73)</f>
        <v>73981800</v>
      </c>
      <c r="I49" s="82">
        <f t="shared" ref="I49:N49" si="24">SUM(I51+I55+I58+I62+I66+I69+I71)</f>
        <v>50581100</v>
      </c>
      <c r="J49" s="82">
        <f t="shared" si="24"/>
        <v>48841000</v>
      </c>
      <c r="K49" s="82">
        <f t="shared" si="24"/>
        <v>0</v>
      </c>
      <c r="L49" s="82">
        <f t="shared" si="24"/>
        <v>0</v>
      </c>
      <c r="M49" s="82">
        <f t="shared" si="24"/>
        <v>0</v>
      </c>
      <c r="N49" s="82">
        <f t="shared" si="24"/>
        <v>172054700</v>
      </c>
    </row>
    <row r="50" spans="1:15" ht="31.5" x14ac:dyDescent="0.25">
      <c r="A50" s="58" t="s">
        <v>42</v>
      </c>
      <c r="B50" s="63" t="s">
        <v>24</v>
      </c>
      <c r="C50" s="8" t="s">
        <v>31</v>
      </c>
      <c r="D50" s="8" t="s">
        <v>31</v>
      </c>
      <c r="E50" s="8" t="s">
        <v>31</v>
      </c>
      <c r="F50" s="8" t="s">
        <v>31</v>
      </c>
      <c r="G50" s="8" t="s">
        <v>31</v>
      </c>
      <c r="H50" s="34">
        <f>SUM(H51+H52+H53)</f>
        <v>9784600</v>
      </c>
      <c r="I50" s="34">
        <f t="shared" ref="I50:N50" si="25">SUM(I51+I52+I53)</f>
        <v>7854600</v>
      </c>
      <c r="J50" s="34">
        <f t="shared" si="25"/>
        <v>6023500</v>
      </c>
      <c r="K50" s="34">
        <f t="shared" si="25"/>
        <v>0</v>
      </c>
      <c r="L50" s="34">
        <f t="shared" si="25"/>
        <v>0</v>
      </c>
      <c r="M50" s="34">
        <f t="shared" si="25"/>
        <v>0</v>
      </c>
      <c r="N50" s="34">
        <f t="shared" si="25"/>
        <v>23662700</v>
      </c>
    </row>
    <row r="51" spans="1:15" ht="15.75" x14ac:dyDescent="0.25">
      <c r="A51" s="79"/>
      <c r="B51" s="56" t="s">
        <v>4</v>
      </c>
      <c r="C51" s="6" t="s">
        <v>9</v>
      </c>
      <c r="D51" s="6" t="s">
        <v>12</v>
      </c>
      <c r="E51" s="6" t="s">
        <v>46</v>
      </c>
      <c r="F51" s="6" t="s">
        <v>35</v>
      </c>
      <c r="G51" s="6" t="s">
        <v>53</v>
      </c>
      <c r="H51" s="7">
        <v>9776700</v>
      </c>
      <c r="I51" s="7">
        <v>7854600</v>
      </c>
      <c r="J51" s="7">
        <v>6023500</v>
      </c>
      <c r="K51" s="7">
        <v>0</v>
      </c>
      <c r="L51" s="7">
        <v>0</v>
      </c>
      <c r="M51" s="7">
        <v>0</v>
      </c>
      <c r="N51" s="7">
        <f t="shared" ref="N51:N56" si="26">SUM(H51+I51+J51+K51+L51+M51)</f>
        <v>23654800</v>
      </c>
    </row>
    <row r="52" spans="1:15" ht="45" x14ac:dyDescent="0.25">
      <c r="A52" s="79"/>
      <c r="B52" s="56" t="s">
        <v>4</v>
      </c>
      <c r="C52" s="6" t="s">
        <v>9</v>
      </c>
      <c r="D52" s="6" t="s">
        <v>12</v>
      </c>
      <c r="E52" s="6" t="s">
        <v>47</v>
      </c>
      <c r="F52" s="6" t="s">
        <v>11</v>
      </c>
      <c r="G52" s="6" t="s">
        <v>29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f t="shared" si="26"/>
        <v>0</v>
      </c>
      <c r="O52" s="88" t="s">
        <v>69</v>
      </c>
    </row>
    <row r="53" spans="1:15" ht="15.75" x14ac:dyDescent="0.25">
      <c r="A53" s="79"/>
      <c r="B53" s="56" t="s">
        <v>52</v>
      </c>
      <c r="C53" s="6" t="s">
        <v>9</v>
      </c>
      <c r="D53" s="6" t="s">
        <v>12</v>
      </c>
      <c r="E53" s="6" t="s">
        <v>46</v>
      </c>
      <c r="F53" s="6" t="s">
        <v>11</v>
      </c>
      <c r="G53" s="6" t="s">
        <v>29</v>
      </c>
      <c r="H53" s="7">
        <v>7900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f t="shared" si="26"/>
        <v>7900</v>
      </c>
    </row>
    <row r="54" spans="1:15" ht="15.75" x14ac:dyDescent="0.25">
      <c r="A54" s="79" t="s">
        <v>79</v>
      </c>
      <c r="B54" s="53" t="s">
        <v>25</v>
      </c>
      <c r="C54" s="16" t="s">
        <v>34</v>
      </c>
      <c r="D54" s="16" t="s">
        <v>34</v>
      </c>
      <c r="E54" s="16" t="s">
        <v>34</v>
      </c>
      <c r="F54" s="16" t="s">
        <v>34</v>
      </c>
      <c r="G54" s="16" t="s">
        <v>34</v>
      </c>
      <c r="H54" s="34">
        <f>SUM(H55+H56)</f>
        <v>8309600</v>
      </c>
      <c r="I54" s="34">
        <f t="shared" ref="I54:N54" si="27">SUM(I55+I56)</f>
        <v>7331000</v>
      </c>
      <c r="J54" s="34">
        <f t="shared" si="27"/>
        <v>7460800</v>
      </c>
      <c r="K54" s="34">
        <f t="shared" si="27"/>
        <v>0</v>
      </c>
      <c r="L54" s="34">
        <f t="shared" si="27"/>
        <v>0</v>
      </c>
      <c r="M54" s="34">
        <f t="shared" si="27"/>
        <v>0</v>
      </c>
      <c r="N54" s="34">
        <f t="shared" si="27"/>
        <v>23101400</v>
      </c>
    </row>
    <row r="55" spans="1:15" ht="15.75" x14ac:dyDescent="0.25">
      <c r="A55" s="79"/>
      <c r="B55" s="56" t="s">
        <v>4</v>
      </c>
      <c r="C55" s="6" t="s">
        <v>9</v>
      </c>
      <c r="D55" s="6" t="s">
        <v>12</v>
      </c>
      <c r="E55" s="6" t="s">
        <v>46</v>
      </c>
      <c r="F55" s="6" t="s">
        <v>35</v>
      </c>
      <c r="G55" s="6" t="s">
        <v>54</v>
      </c>
      <c r="H55" s="7">
        <f>7679400+580600</f>
        <v>8260000</v>
      </c>
      <c r="I55" s="7">
        <v>7331000</v>
      </c>
      <c r="J55" s="12">
        <v>7460800</v>
      </c>
      <c r="K55" s="7">
        <v>0</v>
      </c>
      <c r="L55" s="7">
        <v>0</v>
      </c>
      <c r="M55" s="7">
        <v>0</v>
      </c>
      <c r="N55" s="7">
        <f t="shared" si="26"/>
        <v>23051800</v>
      </c>
    </row>
    <row r="56" spans="1:15" ht="15.75" x14ac:dyDescent="0.25">
      <c r="A56" s="79"/>
      <c r="B56" s="56" t="s">
        <v>52</v>
      </c>
      <c r="C56" s="6" t="s">
        <v>9</v>
      </c>
      <c r="D56" s="6" t="s">
        <v>12</v>
      </c>
      <c r="E56" s="6" t="s">
        <v>46</v>
      </c>
      <c r="F56" s="6" t="s">
        <v>11</v>
      </c>
      <c r="G56" s="6" t="s">
        <v>29</v>
      </c>
      <c r="H56" s="7">
        <f>9600+40000</f>
        <v>49600</v>
      </c>
      <c r="I56" s="7">
        <v>0</v>
      </c>
      <c r="J56" s="12">
        <v>0</v>
      </c>
      <c r="K56" s="7">
        <v>0</v>
      </c>
      <c r="L56" s="7">
        <v>0</v>
      </c>
      <c r="M56" s="7">
        <v>0</v>
      </c>
      <c r="N56" s="7">
        <f t="shared" si="26"/>
        <v>49600</v>
      </c>
    </row>
    <row r="57" spans="1:15" ht="63" x14ac:dyDescent="0.25">
      <c r="A57" s="79" t="s">
        <v>80</v>
      </c>
      <c r="B57" s="53" t="s">
        <v>94</v>
      </c>
      <c r="C57" s="52" t="s">
        <v>34</v>
      </c>
      <c r="D57" s="47" t="s">
        <v>34</v>
      </c>
      <c r="E57" s="52" t="s">
        <v>34</v>
      </c>
      <c r="F57" s="52" t="s">
        <v>34</v>
      </c>
      <c r="G57" s="52" t="s">
        <v>34</v>
      </c>
      <c r="H57" s="34">
        <f>SUM(H58+H59+H60)</f>
        <v>16045400</v>
      </c>
      <c r="I57" s="34">
        <f t="shared" ref="I57:N57" si="28">SUM(I58+I59+I60)</f>
        <v>14499500</v>
      </c>
      <c r="J57" s="34">
        <f t="shared" si="28"/>
        <v>15398300</v>
      </c>
      <c r="K57" s="34">
        <f t="shared" si="28"/>
        <v>0</v>
      </c>
      <c r="L57" s="34">
        <f t="shared" si="28"/>
        <v>0</v>
      </c>
      <c r="M57" s="34">
        <f t="shared" si="28"/>
        <v>0</v>
      </c>
      <c r="N57" s="34">
        <f t="shared" si="28"/>
        <v>45943200</v>
      </c>
    </row>
    <row r="58" spans="1:15" ht="15.75" x14ac:dyDescent="0.25">
      <c r="A58" s="79"/>
      <c r="B58" s="56" t="s">
        <v>50</v>
      </c>
      <c r="C58" s="49">
        <v>902</v>
      </c>
      <c r="D58" s="15" t="s">
        <v>12</v>
      </c>
      <c r="E58" s="49">
        <v>1540220990</v>
      </c>
      <c r="F58" s="49">
        <v>611</v>
      </c>
      <c r="G58" s="49" t="s">
        <v>55</v>
      </c>
      <c r="H58" s="7">
        <v>16045400</v>
      </c>
      <c r="I58" s="10">
        <f>15721600-1222100</f>
        <v>14499500</v>
      </c>
      <c r="J58" s="13">
        <v>15398300</v>
      </c>
      <c r="K58" s="10">
        <v>0</v>
      </c>
      <c r="L58" s="10">
        <v>0</v>
      </c>
      <c r="M58" s="10">
        <v>0</v>
      </c>
      <c r="N58" s="10">
        <f>SUM(H58+I58+J58+K58+L58+M58)</f>
        <v>45943200</v>
      </c>
    </row>
    <row r="59" spans="1:15" ht="15.75" x14ac:dyDescent="0.25">
      <c r="A59" s="79"/>
      <c r="B59" s="56" t="s">
        <v>52</v>
      </c>
      <c r="C59" s="49">
        <v>902</v>
      </c>
      <c r="D59" s="15" t="s">
        <v>12</v>
      </c>
      <c r="E59" s="49">
        <v>1540220990</v>
      </c>
      <c r="F59" s="49">
        <v>612</v>
      </c>
      <c r="G59" s="49">
        <v>5</v>
      </c>
      <c r="H59" s="7">
        <v>0</v>
      </c>
      <c r="I59" s="10">
        <v>0</v>
      </c>
      <c r="J59" s="13">
        <v>0</v>
      </c>
      <c r="K59" s="10">
        <v>0</v>
      </c>
      <c r="L59" s="10">
        <v>0</v>
      </c>
      <c r="M59" s="10">
        <v>0</v>
      </c>
      <c r="N59" s="10">
        <f>SUM(H59+I59+J59+K59+L59+M59)</f>
        <v>0</v>
      </c>
    </row>
    <row r="60" spans="1:15" ht="15.75" x14ac:dyDescent="0.25">
      <c r="A60" s="79"/>
      <c r="B60" s="56" t="s">
        <v>49</v>
      </c>
      <c r="C60" s="49">
        <v>902</v>
      </c>
      <c r="D60" s="15" t="s">
        <v>12</v>
      </c>
      <c r="E60" s="49">
        <v>1540220990</v>
      </c>
      <c r="F60" s="49">
        <v>612</v>
      </c>
      <c r="G60" s="49">
        <v>5</v>
      </c>
      <c r="H60" s="7">
        <v>0</v>
      </c>
      <c r="I60" s="10">
        <v>0</v>
      </c>
      <c r="J60" s="13">
        <v>0</v>
      </c>
      <c r="K60" s="10">
        <v>0</v>
      </c>
      <c r="L60" s="10">
        <v>0</v>
      </c>
      <c r="M60" s="10">
        <v>0</v>
      </c>
      <c r="N60" s="10">
        <f>SUM(H60+I60+J60+K60+L60+M60)</f>
        <v>0</v>
      </c>
    </row>
    <row r="61" spans="1:15" ht="78.75" x14ac:dyDescent="0.25">
      <c r="A61" s="79" t="s">
        <v>81</v>
      </c>
      <c r="B61" s="53" t="s">
        <v>95</v>
      </c>
      <c r="C61" s="52" t="s">
        <v>34</v>
      </c>
      <c r="D61" s="47" t="s">
        <v>34</v>
      </c>
      <c r="E61" s="52" t="s">
        <v>34</v>
      </c>
      <c r="F61" s="52" t="s">
        <v>34</v>
      </c>
      <c r="G61" s="52" t="s">
        <v>34</v>
      </c>
      <c r="H61" s="34">
        <f>SUM(H62+H63+H64)</f>
        <v>30903400</v>
      </c>
      <c r="I61" s="34">
        <f t="shared" ref="I61:N61" si="29">SUM(I62+I63+I64)</f>
        <v>15994100</v>
      </c>
      <c r="J61" s="34">
        <f t="shared" si="29"/>
        <v>15268800</v>
      </c>
      <c r="K61" s="34">
        <f t="shared" si="29"/>
        <v>0</v>
      </c>
      <c r="L61" s="34">
        <f t="shared" si="29"/>
        <v>0</v>
      </c>
      <c r="M61" s="34">
        <f t="shared" si="29"/>
        <v>0</v>
      </c>
      <c r="N61" s="34">
        <f t="shared" si="29"/>
        <v>62166300</v>
      </c>
    </row>
    <row r="62" spans="1:15" ht="15.75" x14ac:dyDescent="0.25">
      <c r="A62" s="112"/>
      <c r="B62" s="56" t="s">
        <v>4</v>
      </c>
      <c r="C62" s="15" t="s">
        <v>9</v>
      </c>
      <c r="D62" s="15" t="s">
        <v>12</v>
      </c>
      <c r="E62" s="15" t="s">
        <v>46</v>
      </c>
      <c r="F62" s="15" t="s">
        <v>35</v>
      </c>
      <c r="G62" s="15" t="s">
        <v>56</v>
      </c>
      <c r="H62" s="7">
        <f>25708100+4053600</f>
        <v>29761700</v>
      </c>
      <c r="I62" s="7">
        <v>15544100</v>
      </c>
      <c r="J62" s="12">
        <v>14818800</v>
      </c>
      <c r="K62" s="7">
        <v>0</v>
      </c>
      <c r="L62" s="7">
        <v>0</v>
      </c>
      <c r="M62" s="7">
        <v>0</v>
      </c>
      <c r="N62" s="7">
        <f>SUM(H62+I62+J62+K62+L62+M62)</f>
        <v>60124600</v>
      </c>
    </row>
    <row r="63" spans="1:15" ht="15.75" x14ac:dyDescent="0.25">
      <c r="A63" s="112"/>
      <c r="B63" s="56" t="s">
        <v>52</v>
      </c>
      <c r="C63" s="15" t="s">
        <v>9</v>
      </c>
      <c r="D63" s="15" t="s">
        <v>12</v>
      </c>
      <c r="E63" s="15" t="s">
        <v>46</v>
      </c>
      <c r="F63" s="15" t="s">
        <v>11</v>
      </c>
      <c r="G63" s="15" t="s">
        <v>29</v>
      </c>
      <c r="H63" s="7">
        <v>9100</v>
      </c>
      <c r="I63" s="7">
        <v>450000</v>
      </c>
      <c r="J63" s="12">
        <v>450000</v>
      </c>
      <c r="K63" s="7">
        <v>0</v>
      </c>
      <c r="L63" s="7">
        <v>0</v>
      </c>
      <c r="M63" s="7">
        <v>0</v>
      </c>
      <c r="N63" s="7">
        <f>SUM(H63+I63+J63+K63+L63+M63)</f>
        <v>909100</v>
      </c>
    </row>
    <row r="64" spans="1:15" ht="31.5" x14ac:dyDescent="0.25">
      <c r="A64" s="112"/>
      <c r="B64" s="56" t="s">
        <v>107</v>
      </c>
      <c r="C64" s="15" t="s">
        <v>9</v>
      </c>
      <c r="D64" s="15" t="s">
        <v>12</v>
      </c>
      <c r="E64" s="15" t="s">
        <v>51</v>
      </c>
      <c r="F64" s="15" t="s">
        <v>11</v>
      </c>
      <c r="G64" s="15" t="s">
        <v>29</v>
      </c>
      <c r="H64" s="7">
        <v>1132600</v>
      </c>
      <c r="I64" s="7">
        <v>0</v>
      </c>
      <c r="J64" s="12">
        <v>0</v>
      </c>
      <c r="K64" s="7">
        <v>0</v>
      </c>
      <c r="L64" s="7">
        <v>0</v>
      </c>
      <c r="M64" s="7">
        <v>0</v>
      </c>
      <c r="N64" s="7">
        <f>SUM(H64+I64+J64+K64+L64+M64)</f>
        <v>1132600</v>
      </c>
    </row>
    <row r="65" spans="1:14" ht="31.5" x14ac:dyDescent="0.25">
      <c r="A65" s="112" t="s">
        <v>82</v>
      </c>
      <c r="B65" s="53" t="s">
        <v>26</v>
      </c>
      <c r="C65" s="16" t="s">
        <v>34</v>
      </c>
      <c r="D65" s="16" t="s">
        <v>34</v>
      </c>
      <c r="E65" s="16" t="s">
        <v>34</v>
      </c>
      <c r="F65" s="16" t="s">
        <v>34</v>
      </c>
      <c r="G65" s="16" t="s">
        <v>34</v>
      </c>
      <c r="H65" s="34">
        <f>SUM(H66+H67)</f>
        <v>2826900</v>
      </c>
      <c r="I65" s="34">
        <f t="shared" ref="I65:N65" si="30">SUM(I66+I67)</f>
        <v>2289800</v>
      </c>
      <c r="J65" s="34">
        <f t="shared" si="30"/>
        <v>2221000</v>
      </c>
      <c r="K65" s="34">
        <f t="shared" si="30"/>
        <v>0</v>
      </c>
      <c r="L65" s="34">
        <f t="shared" si="30"/>
        <v>0</v>
      </c>
      <c r="M65" s="34">
        <f t="shared" si="30"/>
        <v>0</v>
      </c>
      <c r="N65" s="34">
        <f t="shared" si="30"/>
        <v>7337700</v>
      </c>
    </row>
    <row r="66" spans="1:14" ht="15.75" x14ac:dyDescent="0.25">
      <c r="A66" s="80"/>
      <c r="B66" s="56" t="s">
        <v>4</v>
      </c>
      <c r="C66" s="6" t="s">
        <v>9</v>
      </c>
      <c r="D66" s="6" t="s">
        <v>12</v>
      </c>
      <c r="E66" s="6" t="s">
        <v>51</v>
      </c>
      <c r="F66" s="6" t="s">
        <v>35</v>
      </c>
      <c r="G66" s="6" t="s">
        <v>57</v>
      </c>
      <c r="H66" s="7">
        <v>2826900</v>
      </c>
      <c r="I66" s="7">
        <v>2289800</v>
      </c>
      <c r="J66" s="12">
        <v>2221000</v>
      </c>
      <c r="K66" s="7">
        <v>0</v>
      </c>
      <c r="L66" s="7">
        <v>0</v>
      </c>
      <c r="M66" s="10">
        <v>0</v>
      </c>
      <c r="N66" s="10">
        <f>SUM(H66+I66+J66+K66+L66+M66)</f>
        <v>7337700</v>
      </c>
    </row>
    <row r="67" spans="1:14" ht="15.75" x14ac:dyDescent="0.25">
      <c r="A67" s="80"/>
      <c r="B67" s="56" t="s">
        <v>52</v>
      </c>
      <c r="C67" s="6" t="s">
        <v>9</v>
      </c>
      <c r="D67" s="6" t="s">
        <v>12</v>
      </c>
      <c r="E67" s="6" t="s">
        <v>51</v>
      </c>
      <c r="F67" s="6" t="s">
        <v>11</v>
      </c>
      <c r="G67" s="6" t="s">
        <v>29</v>
      </c>
      <c r="H67" s="7">
        <v>0</v>
      </c>
      <c r="I67" s="7">
        <v>0</v>
      </c>
      <c r="J67" s="12">
        <v>0</v>
      </c>
      <c r="K67" s="7">
        <v>0</v>
      </c>
      <c r="L67" s="7">
        <v>0</v>
      </c>
      <c r="M67" s="10">
        <v>0</v>
      </c>
      <c r="N67" s="10">
        <f>SUM(H67+I67+J67+K67+L67+M67)</f>
        <v>0</v>
      </c>
    </row>
    <row r="68" spans="1:14" ht="31.5" x14ac:dyDescent="0.25">
      <c r="A68" s="81" t="s">
        <v>83</v>
      </c>
      <c r="B68" s="53" t="s">
        <v>40</v>
      </c>
      <c r="C68" s="46" t="s">
        <v>34</v>
      </c>
      <c r="D68" s="46" t="s">
        <v>34</v>
      </c>
      <c r="E68" s="46" t="s">
        <v>34</v>
      </c>
      <c r="F68" s="46" t="s">
        <v>34</v>
      </c>
      <c r="G68" s="46" t="s">
        <v>34</v>
      </c>
      <c r="H68" s="34">
        <f>SUM(H69)</f>
        <v>1368300</v>
      </c>
      <c r="I68" s="34">
        <f t="shared" ref="I68:N68" si="31">SUM(I69)</f>
        <v>966000</v>
      </c>
      <c r="J68" s="34">
        <f t="shared" si="31"/>
        <v>949400</v>
      </c>
      <c r="K68" s="34">
        <f t="shared" si="31"/>
        <v>0</v>
      </c>
      <c r="L68" s="34">
        <f t="shared" si="31"/>
        <v>0</v>
      </c>
      <c r="M68" s="34">
        <f t="shared" si="31"/>
        <v>0</v>
      </c>
      <c r="N68" s="34">
        <f t="shared" si="31"/>
        <v>3283700</v>
      </c>
    </row>
    <row r="69" spans="1:14" ht="15.75" x14ac:dyDescent="0.25">
      <c r="A69" s="81"/>
      <c r="B69" s="68" t="s">
        <v>4</v>
      </c>
      <c r="C69" s="4">
        <v>902</v>
      </c>
      <c r="D69" s="9" t="s">
        <v>12</v>
      </c>
      <c r="E69" s="4">
        <v>1540220990</v>
      </c>
      <c r="F69" s="4">
        <v>611</v>
      </c>
      <c r="G69" s="4" t="s">
        <v>58</v>
      </c>
      <c r="H69" s="7">
        <v>1368300</v>
      </c>
      <c r="I69" s="10">
        <v>966000</v>
      </c>
      <c r="J69" s="13">
        <v>949400</v>
      </c>
      <c r="K69" s="10">
        <v>0</v>
      </c>
      <c r="L69" s="7">
        <v>0</v>
      </c>
      <c r="M69" s="10">
        <v>0</v>
      </c>
      <c r="N69" s="10">
        <f>SUM(H69+I69+J69+K69+L69+M69)</f>
        <v>3283700</v>
      </c>
    </row>
    <row r="70" spans="1:14" ht="47.25" x14ac:dyDescent="0.25">
      <c r="A70" s="79" t="s">
        <v>84</v>
      </c>
      <c r="B70" s="53" t="s">
        <v>27</v>
      </c>
      <c r="C70" s="46" t="s">
        <v>34</v>
      </c>
      <c r="D70" s="46" t="s">
        <v>34</v>
      </c>
      <c r="E70" s="46" t="s">
        <v>34</v>
      </c>
      <c r="F70" s="46" t="s">
        <v>34</v>
      </c>
      <c r="G70" s="46" t="s">
        <v>34</v>
      </c>
      <c r="H70" s="41">
        <f>SUM(H71+H72)</f>
        <v>4593600</v>
      </c>
      <c r="I70" s="41">
        <f t="shared" ref="I70:N70" si="32">SUM(I71+I72)</f>
        <v>2096100</v>
      </c>
      <c r="J70" s="41">
        <f t="shared" si="32"/>
        <v>1969200</v>
      </c>
      <c r="K70" s="41">
        <f t="shared" si="32"/>
        <v>0</v>
      </c>
      <c r="L70" s="41">
        <f t="shared" si="32"/>
        <v>0</v>
      </c>
      <c r="M70" s="41">
        <f t="shared" si="32"/>
        <v>0</v>
      </c>
      <c r="N70" s="41">
        <f t="shared" si="32"/>
        <v>8658900</v>
      </c>
    </row>
    <row r="71" spans="1:14" ht="15.75" x14ac:dyDescent="0.25">
      <c r="A71" s="79"/>
      <c r="B71" s="68" t="s">
        <v>4</v>
      </c>
      <c r="C71" s="15" t="s">
        <v>9</v>
      </c>
      <c r="D71" s="15" t="s">
        <v>12</v>
      </c>
      <c r="E71" s="15" t="s">
        <v>51</v>
      </c>
      <c r="F71" s="15" t="s">
        <v>35</v>
      </c>
      <c r="G71" s="9" t="s">
        <v>59</v>
      </c>
      <c r="H71" s="7">
        <v>4593600</v>
      </c>
      <c r="I71" s="10">
        <v>2096100</v>
      </c>
      <c r="J71" s="10">
        <v>1969200</v>
      </c>
      <c r="K71" s="10">
        <v>0</v>
      </c>
      <c r="L71" s="10">
        <v>0</v>
      </c>
      <c r="M71" s="10">
        <v>0</v>
      </c>
      <c r="N71" s="10">
        <f>SUM(H71+I71+J71+K71+L71+M71)</f>
        <v>8658900</v>
      </c>
    </row>
    <row r="72" spans="1:14" ht="15.75" x14ac:dyDescent="0.25">
      <c r="A72" s="79"/>
      <c r="B72" s="68" t="s">
        <v>52</v>
      </c>
      <c r="C72" s="15" t="s">
        <v>9</v>
      </c>
      <c r="D72" s="15" t="s">
        <v>12</v>
      </c>
      <c r="E72" s="15" t="s">
        <v>51</v>
      </c>
      <c r="F72" s="15" t="s">
        <v>11</v>
      </c>
      <c r="G72" s="9" t="s">
        <v>29</v>
      </c>
      <c r="H72" s="7">
        <v>0</v>
      </c>
      <c r="I72" s="10">
        <v>0</v>
      </c>
      <c r="J72" s="10">
        <v>0</v>
      </c>
      <c r="K72" s="10">
        <v>0</v>
      </c>
      <c r="L72" s="10">
        <v>0</v>
      </c>
      <c r="M72" s="10">
        <v>0</v>
      </c>
      <c r="N72" s="10">
        <f>SUM(H72+I72+J72+K72+L72+M72)</f>
        <v>0</v>
      </c>
    </row>
    <row r="73" spans="1:14" ht="31.5" x14ac:dyDescent="0.25">
      <c r="A73" s="107" t="s">
        <v>93</v>
      </c>
      <c r="B73" s="53" t="s">
        <v>92</v>
      </c>
      <c r="C73" s="47" t="s">
        <v>34</v>
      </c>
      <c r="D73" s="47" t="s">
        <v>34</v>
      </c>
      <c r="E73" s="47" t="s">
        <v>34</v>
      </c>
      <c r="F73" s="47" t="s">
        <v>34</v>
      </c>
      <c r="G73" s="47" t="s">
        <v>34</v>
      </c>
      <c r="H73" s="34">
        <f>SUM(H74)</f>
        <v>150000</v>
      </c>
      <c r="I73" s="34">
        <f t="shared" ref="I73:N73" si="33">SUM(I74)</f>
        <v>110000</v>
      </c>
      <c r="J73" s="34">
        <f t="shared" si="33"/>
        <v>115000</v>
      </c>
      <c r="K73" s="34">
        <f t="shared" si="33"/>
        <v>0</v>
      </c>
      <c r="L73" s="34">
        <f t="shared" si="33"/>
        <v>0</v>
      </c>
      <c r="M73" s="34">
        <f t="shared" si="33"/>
        <v>0</v>
      </c>
      <c r="N73" s="34">
        <f t="shared" si="33"/>
        <v>375000</v>
      </c>
    </row>
    <row r="74" spans="1:14" ht="15.75" x14ac:dyDescent="0.25">
      <c r="A74" s="113"/>
      <c r="B74" s="56" t="s">
        <v>4</v>
      </c>
      <c r="C74" s="15" t="s">
        <v>9</v>
      </c>
      <c r="D74" s="15" t="s">
        <v>12</v>
      </c>
      <c r="E74" s="15" t="s">
        <v>51</v>
      </c>
      <c r="F74" s="15" t="s">
        <v>11</v>
      </c>
      <c r="G74" s="9" t="s">
        <v>29</v>
      </c>
      <c r="H74" s="7">
        <v>150000</v>
      </c>
      <c r="I74" s="10">
        <v>110000</v>
      </c>
      <c r="J74" s="10">
        <v>115000</v>
      </c>
      <c r="K74" s="10">
        <v>0</v>
      </c>
      <c r="L74" s="10">
        <v>0</v>
      </c>
      <c r="M74" s="10">
        <v>0</v>
      </c>
      <c r="N74" s="10">
        <f>SUM(H74:M74)</f>
        <v>375000</v>
      </c>
    </row>
    <row r="75" spans="1:14" s="32" customFormat="1" ht="78.75" x14ac:dyDescent="0.25">
      <c r="A75" s="97" t="s">
        <v>78</v>
      </c>
      <c r="B75" s="64" t="s">
        <v>102</v>
      </c>
      <c r="C75" s="85" t="s">
        <v>34</v>
      </c>
      <c r="D75" s="85" t="s">
        <v>34</v>
      </c>
      <c r="E75" s="85" t="s">
        <v>34</v>
      </c>
      <c r="F75" s="85" t="s">
        <v>34</v>
      </c>
      <c r="G75" s="85" t="s">
        <v>34</v>
      </c>
      <c r="H75" s="82">
        <f>SUM(H76)</f>
        <v>2741700</v>
      </c>
      <c r="I75" s="82">
        <f t="shared" ref="I75:N75" si="34">SUM(I76)</f>
        <v>2849300</v>
      </c>
      <c r="J75" s="82">
        <f t="shared" si="34"/>
        <v>2965400</v>
      </c>
      <c r="K75" s="82">
        <f t="shared" si="34"/>
        <v>0</v>
      </c>
      <c r="L75" s="82">
        <f t="shared" si="34"/>
        <v>0</v>
      </c>
      <c r="M75" s="82">
        <f t="shared" si="34"/>
        <v>0</v>
      </c>
      <c r="N75" s="82">
        <f t="shared" si="34"/>
        <v>8556400</v>
      </c>
    </row>
    <row r="76" spans="1:14" ht="15.75" x14ac:dyDescent="0.25">
      <c r="A76" s="62"/>
      <c r="B76" s="102" t="s">
        <v>3</v>
      </c>
      <c r="C76" s="85" t="s">
        <v>17</v>
      </c>
      <c r="D76" s="85" t="s">
        <v>17</v>
      </c>
      <c r="E76" s="85" t="s">
        <v>17</v>
      </c>
      <c r="F76" s="85" t="s">
        <v>17</v>
      </c>
      <c r="G76" s="85" t="s">
        <v>17</v>
      </c>
      <c r="H76" s="7">
        <f>SUM(H78)</f>
        <v>2741700</v>
      </c>
      <c r="I76" s="7">
        <f t="shared" ref="I76:M76" si="35">SUM(I78)</f>
        <v>2849300</v>
      </c>
      <c r="J76" s="7">
        <f t="shared" si="35"/>
        <v>2965400</v>
      </c>
      <c r="K76" s="7">
        <f t="shared" si="35"/>
        <v>0</v>
      </c>
      <c r="L76" s="7">
        <f t="shared" si="35"/>
        <v>0</v>
      </c>
      <c r="M76" s="7">
        <f t="shared" si="35"/>
        <v>0</v>
      </c>
      <c r="N76" s="10">
        <f>SUM(H76:M76)</f>
        <v>8556400</v>
      </c>
    </row>
    <row r="77" spans="1:14" ht="28.5" x14ac:dyDescent="0.25">
      <c r="A77" s="101" t="s">
        <v>74</v>
      </c>
      <c r="B77" s="100" t="s">
        <v>33</v>
      </c>
      <c r="C77" s="46" t="s">
        <v>34</v>
      </c>
      <c r="D77" s="47" t="s">
        <v>34</v>
      </c>
      <c r="E77" s="46" t="s">
        <v>34</v>
      </c>
      <c r="F77" s="46" t="s">
        <v>34</v>
      </c>
      <c r="G77" s="46" t="s">
        <v>34</v>
      </c>
      <c r="H77" s="34">
        <f>SUM(H78)</f>
        <v>2741700</v>
      </c>
      <c r="I77" s="34">
        <f t="shared" ref="I77:M77" si="36">SUM(I78)</f>
        <v>2849300</v>
      </c>
      <c r="J77" s="34">
        <f t="shared" si="36"/>
        <v>2965400</v>
      </c>
      <c r="K77" s="34">
        <f t="shared" si="36"/>
        <v>0</v>
      </c>
      <c r="L77" s="34">
        <f t="shared" si="36"/>
        <v>0</v>
      </c>
      <c r="M77" s="34">
        <f t="shared" si="36"/>
        <v>0</v>
      </c>
      <c r="N77" s="34">
        <f>SUM(N78)</f>
        <v>8556400</v>
      </c>
    </row>
    <row r="78" spans="1:14" ht="15.75" x14ac:dyDescent="0.25">
      <c r="A78" s="62"/>
      <c r="B78" s="98" t="s">
        <v>3</v>
      </c>
      <c r="C78" s="4">
        <v>902</v>
      </c>
      <c r="D78" s="9" t="s">
        <v>12</v>
      </c>
      <c r="E78" s="4">
        <v>1540362200</v>
      </c>
      <c r="F78" s="4">
        <v>612</v>
      </c>
      <c r="G78" s="4"/>
      <c r="H78" s="7">
        <v>2741700</v>
      </c>
      <c r="I78" s="10">
        <v>2849300</v>
      </c>
      <c r="J78" s="13">
        <v>2965400</v>
      </c>
      <c r="K78" s="10">
        <v>0</v>
      </c>
      <c r="L78" s="10">
        <v>0</v>
      </c>
      <c r="M78" s="10">
        <v>0</v>
      </c>
      <c r="N78" s="10">
        <f>SUM(H78:M78)</f>
        <v>8556400</v>
      </c>
    </row>
    <row r="79" spans="1:14" ht="15.75" x14ac:dyDescent="0.25">
      <c r="A79" s="71"/>
      <c r="B79" s="73"/>
      <c r="C79" s="42"/>
      <c r="D79" s="42"/>
      <c r="E79" s="38"/>
      <c r="F79" s="42"/>
      <c r="G79" s="42"/>
      <c r="H79" s="34"/>
      <c r="I79" s="39"/>
      <c r="J79" s="41"/>
      <c r="K79" s="39"/>
      <c r="L79" s="39"/>
      <c r="M79" s="39"/>
      <c r="N79" s="39"/>
    </row>
    <row r="80" spans="1:14" ht="15.75" x14ac:dyDescent="0.25">
      <c r="A80" s="71"/>
      <c r="B80" s="73"/>
      <c r="C80" s="51"/>
      <c r="D80" s="51"/>
      <c r="E80" s="3"/>
      <c r="F80" s="51"/>
      <c r="G80" s="51"/>
      <c r="H80" s="7"/>
      <c r="I80" s="10"/>
      <c r="J80" s="13"/>
      <c r="K80" s="10"/>
      <c r="L80" s="10"/>
      <c r="M80" s="10"/>
      <c r="N80" s="10"/>
    </row>
    <row r="81" spans="1:14" ht="15.75" x14ac:dyDescent="0.25">
      <c r="A81" s="71"/>
      <c r="B81" s="73"/>
      <c r="C81" s="51"/>
      <c r="D81" s="9"/>
      <c r="E81" s="11"/>
      <c r="F81" s="51"/>
      <c r="G81" s="51"/>
      <c r="H81" s="7"/>
      <c r="I81" s="10"/>
      <c r="J81" s="13"/>
      <c r="K81" s="10"/>
      <c r="L81" s="10"/>
      <c r="M81" s="13"/>
      <c r="N81" s="10"/>
    </row>
    <row r="82" spans="1:14" ht="15.75" x14ac:dyDescent="0.25">
      <c r="A82" s="71"/>
      <c r="B82" s="73"/>
      <c r="C82" s="3"/>
      <c r="D82" s="51"/>
      <c r="E82" s="3"/>
      <c r="F82" s="51"/>
      <c r="G82" s="51"/>
      <c r="H82" s="7"/>
      <c r="I82" s="10"/>
      <c r="J82" s="13"/>
      <c r="K82" s="10"/>
      <c r="L82" s="10"/>
      <c r="M82" s="13"/>
      <c r="N82" s="10"/>
    </row>
    <row r="83" spans="1:14" ht="15.75" x14ac:dyDescent="0.25">
      <c r="A83" s="54"/>
      <c r="B83" s="70"/>
      <c r="C83" s="1"/>
      <c r="D83" s="40"/>
      <c r="E83" s="1"/>
      <c r="F83" s="40"/>
      <c r="G83" s="40"/>
      <c r="H83" s="34"/>
      <c r="I83" s="39"/>
      <c r="J83" s="39"/>
      <c r="K83" s="39"/>
      <c r="L83" s="39"/>
      <c r="M83" s="39"/>
      <c r="N83" s="39"/>
    </row>
    <row r="84" spans="1:14" ht="15.75" x14ac:dyDescent="0.25">
      <c r="A84" s="54"/>
      <c r="B84" s="70"/>
      <c r="C84" s="2"/>
      <c r="D84" s="4"/>
      <c r="E84" s="2"/>
      <c r="F84" s="4"/>
      <c r="G84" s="4"/>
      <c r="H84" s="7"/>
      <c r="I84" s="10"/>
      <c r="J84" s="10"/>
      <c r="K84" s="10"/>
      <c r="L84" s="10"/>
      <c r="M84" s="10"/>
      <c r="N84" s="10"/>
    </row>
    <row r="85" spans="1:14" ht="15.75" x14ac:dyDescent="0.25">
      <c r="A85" s="54"/>
      <c r="B85" s="70"/>
      <c r="C85" s="1"/>
      <c r="D85" s="43"/>
      <c r="E85" s="1"/>
      <c r="F85" s="40"/>
      <c r="G85" s="40"/>
      <c r="H85" s="7"/>
      <c r="I85" s="7"/>
      <c r="J85" s="7"/>
      <c r="K85" s="7"/>
      <c r="L85" s="7"/>
      <c r="M85" s="7"/>
      <c r="N85" s="7"/>
    </row>
    <row r="86" spans="1:14" ht="15.75" x14ac:dyDescent="0.25">
      <c r="A86" s="54"/>
      <c r="B86" s="70"/>
      <c r="C86" s="49"/>
      <c r="D86" s="49"/>
      <c r="E86" s="49"/>
      <c r="F86" s="49"/>
      <c r="G86" s="49"/>
      <c r="H86" s="7"/>
      <c r="I86" s="10"/>
      <c r="J86" s="10"/>
      <c r="K86" s="10"/>
      <c r="L86" s="10"/>
      <c r="M86" s="10"/>
      <c r="N86" s="10"/>
    </row>
    <row r="87" spans="1:14" ht="15.75" x14ac:dyDescent="0.25">
      <c r="A87" s="74"/>
      <c r="B87" s="73"/>
      <c r="C87" s="1"/>
      <c r="D87" s="40"/>
      <c r="E87" s="1"/>
      <c r="F87" s="40"/>
      <c r="G87" s="40"/>
      <c r="H87" s="34"/>
      <c r="I87" s="39"/>
      <c r="J87" s="39"/>
      <c r="K87" s="39"/>
      <c r="L87" s="39"/>
      <c r="M87" s="39"/>
      <c r="N87" s="39"/>
    </row>
    <row r="88" spans="1:14" ht="15.75" x14ac:dyDescent="0.25">
      <c r="A88" s="54"/>
      <c r="B88" s="70"/>
      <c r="C88" s="2"/>
      <c r="D88" s="4"/>
      <c r="E88" s="2"/>
      <c r="F88" s="4"/>
      <c r="G88" s="4"/>
      <c r="H88" s="7"/>
      <c r="I88" s="10"/>
      <c r="J88" s="13"/>
      <c r="K88" s="10"/>
      <c r="L88" s="10"/>
      <c r="M88" s="10"/>
      <c r="N88" s="10"/>
    </row>
    <row r="89" spans="1:14" ht="15.75" x14ac:dyDescent="0.25">
      <c r="A89" s="54"/>
      <c r="B89" s="70"/>
      <c r="C89" s="4"/>
      <c r="D89" s="9"/>
      <c r="E89" s="4"/>
      <c r="F89" s="4"/>
      <c r="G89" s="4"/>
      <c r="H89" s="7"/>
      <c r="I89" s="10"/>
      <c r="J89" s="13"/>
      <c r="K89" s="10"/>
      <c r="L89" s="10"/>
      <c r="M89" s="10"/>
      <c r="N89" s="10"/>
    </row>
    <row r="90" spans="1:14" ht="15.75" x14ac:dyDescent="0.25">
      <c r="A90" s="54"/>
      <c r="B90" s="70"/>
      <c r="C90" s="4"/>
      <c r="D90" s="9"/>
      <c r="E90" s="4"/>
      <c r="F90" s="4"/>
      <c r="G90" s="4"/>
      <c r="H90" s="7"/>
      <c r="I90" s="10"/>
      <c r="J90" s="10"/>
      <c r="K90" s="10"/>
      <c r="L90" s="10"/>
      <c r="M90" s="10"/>
      <c r="N90" s="10"/>
    </row>
    <row r="91" spans="1:14" ht="15.75" x14ac:dyDescent="0.25">
      <c r="A91" s="54"/>
      <c r="B91" s="70"/>
      <c r="C91" s="4"/>
      <c r="D91" s="9"/>
      <c r="E91" s="4"/>
      <c r="F91" s="4"/>
      <c r="G91" s="4"/>
      <c r="H91" s="7"/>
      <c r="I91" s="10"/>
      <c r="J91" s="13"/>
      <c r="K91" s="10"/>
      <c r="L91" s="10"/>
      <c r="M91" s="10"/>
      <c r="N91" s="10"/>
    </row>
    <row r="92" spans="1:14" ht="15.75" x14ac:dyDescent="0.25">
      <c r="A92" s="54"/>
      <c r="B92" s="70"/>
      <c r="C92" s="2"/>
      <c r="D92" s="4"/>
      <c r="E92" s="2"/>
      <c r="F92" s="2"/>
      <c r="G92" s="2"/>
      <c r="H92" s="7"/>
      <c r="I92" s="10"/>
      <c r="J92" s="13"/>
      <c r="K92" s="10"/>
      <c r="L92" s="10"/>
      <c r="M92" s="10"/>
      <c r="N92" s="10"/>
    </row>
    <row r="93" spans="1:14" s="32" customFormat="1" ht="15.75" x14ac:dyDescent="0.25">
      <c r="A93" s="71"/>
      <c r="B93" s="50"/>
      <c r="C93" s="3"/>
      <c r="D93" s="51"/>
      <c r="E93" s="3"/>
      <c r="F93" s="3"/>
      <c r="G93" s="3"/>
      <c r="H93" s="7"/>
      <c r="I93" s="10"/>
      <c r="J93" s="13"/>
      <c r="K93" s="10"/>
      <c r="L93" s="10"/>
      <c r="M93" s="10"/>
      <c r="N93" s="10"/>
    </row>
    <row r="94" spans="1:14" s="32" customFormat="1" ht="15.75" x14ac:dyDescent="0.25">
      <c r="A94" s="71"/>
      <c r="B94" s="50"/>
      <c r="C94" s="3"/>
      <c r="D94" s="51"/>
      <c r="E94" s="3"/>
      <c r="F94" s="3"/>
      <c r="G94" s="3"/>
      <c r="H94" s="7"/>
      <c r="I94" s="10"/>
      <c r="J94" s="13"/>
      <c r="K94" s="10"/>
      <c r="L94" s="10"/>
      <c r="M94" s="10"/>
      <c r="N94" s="10"/>
    </row>
    <row r="95" spans="1:14" s="32" customFormat="1" ht="15.75" x14ac:dyDescent="0.25">
      <c r="A95" s="71"/>
      <c r="B95" s="50"/>
      <c r="C95" s="3"/>
      <c r="D95" s="51"/>
      <c r="E95" s="3"/>
      <c r="F95" s="3"/>
      <c r="G95" s="3"/>
      <c r="H95" s="7"/>
      <c r="I95" s="10"/>
      <c r="J95" s="13"/>
      <c r="K95" s="10"/>
      <c r="L95" s="10"/>
      <c r="M95" s="10"/>
      <c r="N95" s="10"/>
    </row>
    <row r="96" spans="1:14" s="32" customFormat="1" ht="15.75" x14ac:dyDescent="0.25">
      <c r="A96" s="71"/>
      <c r="B96" s="50"/>
      <c r="C96" s="3"/>
      <c r="D96" s="51"/>
      <c r="E96" s="3"/>
      <c r="F96" s="3"/>
      <c r="G96" s="3"/>
      <c r="H96" s="7"/>
      <c r="I96" s="10"/>
      <c r="J96" s="13"/>
      <c r="K96" s="10"/>
      <c r="L96" s="10"/>
      <c r="M96" s="10"/>
      <c r="N96" s="10"/>
    </row>
    <row r="97" spans="1:14" x14ac:dyDescent="0.25">
      <c r="A97" s="74"/>
      <c r="B97" s="69"/>
      <c r="C97" s="3"/>
      <c r="D97" s="51"/>
      <c r="E97" s="3"/>
      <c r="F97" s="3"/>
      <c r="G97" s="3"/>
      <c r="H97" s="7"/>
      <c r="I97" s="10"/>
      <c r="J97" s="13"/>
      <c r="K97" s="10"/>
      <c r="L97" s="10"/>
      <c r="M97" s="10"/>
      <c r="N97" s="10"/>
    </row>
    <row r="98" spans="1:14" x14ac:dyDescent="0.25">
      <c r="A98" s="74"/>
      <c r="B98" s="69"/>
      <c r="C98" s="3"/>
      <c r="D98" s="51"/>
      <c r="E98" s="3"/>
      <c r="F98" s="3"/>
      <c r="G98" s="3"/>
      <c r="H98" s="7"/>
      <c r="I98" s="10"/>
      <c r="J98" s="13"/>
      <c r="K98" s="10"/>
      <c r="L98" s="10"/>
      <c r="M98" s="10"/>
      <c r="N98" s="10"/>
    </row>
    <row r="99" spans="1:14" x14ac:dyDescent="0.25">
      <c r="A99" s="74"/>
      <c r="B99" s="69"/>
      <c r="C99" s="3"/>
      <c r="D99" s="51"/>
      <c r="E99" s="3"/>
      <c r="F99" s="3"/>
      <c r="G99" s="3"/>
      <c r="H99" s="7"/>
      <c r="I99" s="10"/>
      <c r="J99" s="13"/>
      <c r="K99" s="10"/>
      <c r="L99" s="10"/>
      <c r="M99" s="10"/>
      <c r="N99" s="10"/>
    </row>
    <row r="100" spans="1:14" x14ac:dyDescent="0.25">
      <c r="A100" s="74"/>
      <c r="B100" s="69"/>
      <c r="C100" s="3"/>
      <c r="D100" s="51"/>
      <c r="E100" s="3"/>
      <c r="F100" s="3"/>
      <c r="G100" s="3"/>
      <c r="H100" s="7"/>
      <c r="I100" s="10"/>
      <c r="J100" s="13"/>
      <c r="K100" s="10"/>
      <c r="L100" s="10"/>
      <c r="M100" s="10"/>
      <c r="N100" s="10"/>
    </row>
    <row r="101" spans="1:14" ht="15.75" x14ac:dyDescent="0.25">
      <c r="A101" s="54"/>
      <c r="B101" s="56"/>
      <c r="C101" s="3"/>
      <c r="D101" s="51"/>
      <c r="E101" s="3"/>
      <c r="F101" s="3"/>
      <c r="G101" s="3"/>
      <c r="H101" s="7"/>
      <c r="I101" s="10"/>
      <c r="J101" s="13"/>
      <c r="K101" s="10"/>
      <c r="L101" s="10"/>
      <c r="M101" s="10"/>
      <c r="N101" s="10"/>
    </row>
    <row r="102" spans="1:14" ht="15.75" x14ac:dyDescent="0.25">
      <c r="A102" s="54"/>
      <c r="B102" s="56"/>
      <c r="C102" s="3"/>
      <c r="D102" s="51"/>
      <c r="E102" s="3"/>
      <c r="F102" s="3"/>
      <c r="G102" s="3"/>
      <c r="H102" s="7"/>
      <c r="I102" s="10"/>
      <c r="J102" s="13"/>
      <c r="K102" s="10"/>
      <c r="L102" s="10"/>
      <c r="M102" s="10"/>
      <c r="N102" s="10"/>
    </row>
    <row r="103" spans="1:14" ht="15.75" x14ac:dyDescent="0.25">
      <c r="A103" s="54"/>
      <c r="B103" s="56"/>
      <c r="C103" s="3"/>
      <c r="D103" s="51"/>
      <c r="E103" s="3"/>
      <c r="F103" s="3"/>
      <c r="G103" s="3"/>
      <c r="H103" s="7"/>
      <c r="I103" s="10"/>
      <c r="J103" s="13"/>
      <c r="K103" s="10"/>
      <c r="L103" s="10"/>
      <c r="M103" s="10"/>
      <c r="N103" s="10"/>
    </row>
    <row r="104" spans="1:14" ht="15.75" x14ac:dyDescent="0.25">
      <c r="A104" s="54"/>
      <c r="B104" s="56"/>
      <c r="C104" s="2"/>
      <c r="D104" s="4"/>
      <c r="E104" s="2"/>
      <c r="F104" s="2"/>
      <c r="G104" s="2"/>
      <c r="H104" s="7"/>
      <c r="I104" s="10"/>
      <c r="J104" s="13"/>
      <c r="K104" s="10"/>
      <c r="L104" s="10"/>
      <c r="M104" s="10"/>
      <c r="N104" s="10"/>
    </row>
    <row r="105" spans="1:14" ht="15.75" x14ac:dyDescent="0.25">
      <c r="A105" s="54"/>
      <c r="B105" s="53"/>
      <c r="C105" s="1"/>
      <c r="D105" s="40"/>
      <c r="E105" s="1"/>
      <c r="F105" s="1"/>
      <c r="G105" s="1"/>
      <c r="H105" s="34"/>
      <c r="I105" s="39"/>
      <c r="J105" s="41"/>
      <c r="K105" s="41"/>
      <c r="L105" s="41"/>
      <c r="M105" s="41"/>
      <c r="N105" s="41"/>
    </row>
    <row r="106" spans="1:14" ht="15.75" x14ac:dyDescent="0.25">
      <c r="A106" s="54"/>
      <c r="B106" s="53"/>
      <c r="C106" s="2"/>
      <c r="D106" s="9"/>
      <c r="E106" s="4"/>
      <c r="F106" s="4"/>
      <c r="G106" s="4"/>
      <c r="H106" s="7"/>
      <c r="I106" s="10"/>
      <c r="J106" s="13"/>
      <c r="K106" s="10"/>
      <c r="L106" s="10"/>
      <c r="M106" s="10"/>
      <c r="N106" s="10"/>
    </row>
    <row r="107" spans="1:14" ht="15.75" x14ac:dyDescent="0.25">
      <c r="A107" s="54"/>
      <c r="B107" s="53"/>
      <c r="C107" s="2"/>
      <c r="D107" s="4"/>
      <c r="E107" s="4"/>
      <c r="F107" s="4"/>
      <c r="G107" s="4"/>
      <c r="H107" s="7"/>
      <c r="I107" s="10"/>
      <c r="J107" s="10"/>
      <c r="K107" s="10"/>
      <c r="L107" s="10"/>
      <c r="M107" s="10"/>
      <c r="N107" s="10"/>
    </row>
    <row r="108" spans="1:14" ht="15.75" x14ac:dyDescent="0.25">
      <c r="A108" s="54"/>
      <c r="B108" s="53"/>
      <c r="C108" s="2"/>
      <c r="D108" s="4"/>
      <c r="E108" s="4"/>
      <c r="F108" s="4"/>
      <c r="G108" s="4"/>
      <c r="H108" s="7"/>
      <c r="I108" s="10"/>
      <c r="J108" s="13"/>
      <c r="K108" s="10"/>
      <c r="L108" s="10"/>
      <c r="M108" s="10"/>
      <c r="N108" s="10"/>
    </row>
    <row r="109" spans="1:14" ht="15.75" x14ac:dyDescent="0.25">
      <c r="A109" s="55"/>
      <c r="B109" s="62"/>
      <c r="C109" s="1"/>
      <c r="D109" s="40"/>
      <c r="E109" s="40"/>
      <c r="F109" s="40"/>
      <c r="G109" s="40"/>
      <c r="H109" s="34"/>
      <c r="I109" s="34"/>
      <c r="J109" s="34"/>
      <c r="K109" s="34"/>
      <c r="L109" s="34"/>
      <c r="M109" s="34"/>
      <c r="N109" s="34"/>
    </row>
    <row r="110" spans="1:14" ht="15.75" x14ac:dyDescent="0.25">
      <c r="A110" s="55"/>
      <c r="B110" s="62"/>
      <c r="C110" s="2"/>
      <c r="D110" s="9"/>
      <c r="E110" s="4"/>
      <c r="F110" s="4"/>
      <c r="G110" s="4"/>
      <c r="H110" s="7"/>
      <c r="I110" s="10"/>
      <c r="J110" s="10"/>
      <c r="K110" s="10"/>
      <c r="L110" s="10"/>
      <c r="M110" s="10"/>
      <c r="N110" s="10"/>
    </row>
    <row r="111" spans="1:14" ht="15.75" x14ac:dyDescent="0.25">
      <c r="A111" s="55"/>
      <c r="B111" s="62"/>
      <c r="C111" s="26"/>
      <c r="D111" s="15"/>
      <c r="E111" s="17"/>
      <c r="F111" s="17"/>
      <c r="G111" s="17"/>
      <c r="H111" s="7"/>
      <c r="I111" s="10"/>
      <c r="J111" s="10"/>
      <c r="K111" s="10"/>
      <c r="L111" s="10"/>
      <c r="M111" s="10"/>
      <c r="N111" s="10"/>
    </row>
    <row r="112" spans="1:14" ht="15.75" x14ac:dyDescent="0.25">
      <c r="A112" s="55"/>
      <c r="B112" s="62"/>
      <c r="C112" s="2"/>
      <c r="D112" s="9"/>
      <c r="E112" s="4"/>
      <c r="F112" s="4"/>
      <c r="G112" s="4"/>
      <c r="H112" s="7"/>
      <c r="I112" s="10"/>
      <c r="J112" s="10"/>
      <c r="K112" s="10"/>
      <c r="L112" s="10"/>
      <c r="M112" s="10"/>
      <c r="N112" s="10"/>
    </row>
    <row r="113" spans="1:15" ht="15.75" x14ac:dyDescent="0.25">
      <c r="A113" s="55"/>
      <c r="B113" s="65"/>
      <c r="C113" s="2"/>
      <c r="D113" s="9"/>
      <c r="E113" s="4"/>
      <c r="F113" s="4"/>
      <c r="G113" s="4"/>
      <c r="H113" s="7"/>
      <c r="I113" s="10"/>
      <c r="J113" s="13"/>
      <c r="K113" s="10"/>
      <c r="L113" s="10"/>
      <c r="M113" s="10"/>
      <c r="N113" s="10"/>
      <c r="O113" s="94"/>
    </row>
    <row r="114" spans="1:15" ht="15.75" x14ac:dyDescent="0.25">
      <c r="A114" s="55"/>
      <c r="B114" s="65"/>
      <c r="C114" s="2"/>
      <c r="D114" s="9"/>
      <c r="E114" s="4"/>
      <c r="F114" s="4"/>
      <c r="G114" s="4"/>
      <c r="H114" s="7"/>
      <c r="I114" s="10"/>
      <c r="J114" s="13"/>
      <c r="K114" s="10"/>
      <c r="L114" s="10"/>
      <c r="M114" s="10"/>
      <c r="N114" s="10"/>
    </row>
    <row r="115" spans="1:15" ht="15.75" x14ac:dyDescent="0.25">
      <c r="A115" s="55"/>
      <c r="B115" s="65"/>
      <c r="C115" s="26"/>
      <c r="D115" s="15"/>
      <c r="E115" s="49"/>
      <c r="F115" s="49"/>
      <c r="G115" s="49"/>
      <c r="H115" s="49"/>
      <c r="I115" s="49"/>
      <c r="J115" s="49"/>
      <c r="K115" s="49"/>
      <c r="L115" s="49"/>
      <c r="M115" s="27"/>
      <c r="N115" s="18"/>
    </row>
    <row r="116" spans="1:15" ht="15.75" x14ac:dyDescent="0.25">
      <c r="A116" s="55"/>
      <c r="B116" s="65"/>
      <c r="C116" s="2"/>
      <c r="D116" s="9"/>
      <c r="E116" s="4"/>
      <c r="F116" s="4"/>
      <c r="G116" s="4"/>
      <c r="H116" s="7"/>
      <c r="I116" s="10"/>
      <c r="J116" s="13"/>
      <c r="K116" s="10"/>
      <c r="L116" s="10"/>
      <c r="M116" s="13"/>
      <c r="N116" s="30"/>
    </row>
    <row r="117" spans="1:15" ht="15.75" x14ac:dyDescent="0.25">
      <c r="A117" s="55"/>
      <c r="B117" s="65"/>
      <c r="C117" s="2"/>
      <c r="D117" s="9"/>
      <c r="E117" s="4"/>
      <c r="F117" s="4"/>
      <c r="G117" s="4"/>
      <c r="H117" s="7"/>
      <c r="I117" s="10"/>
      <c r="J117" s="13"/>
      <c r="K117" s="10"/>
      <c r="L117" s="10"/>
      <c r="M117" s="13"/>
      <c r="N117" s="10"/>
    </row>
    <row r="118" spans="1:15" ht="15.75" x14ac:dyDescent="0.25">
      <c r="A118" s="55"/>
      <c r="B118" s="65"/>
      <c r="C118" s="2"/>
      <c r="D118" s="9"/>
      <c r="E118" s="4"/>
      <c r="F118" s="4"/>
      <c r="G118" s="4"/>
      <c r="H118" s="7"/>
      <c r="I118" s="10"/>
      <c r="J118" s="13"/>
      <c r="K118" s="10"/>
      <c r="L118" s="10"/>
      <c r="M118" s="13"/>
      <c r="N118" s="10"/>
    </row>
    <row r="119" spans="1:15" ht="15.75" x14ac:dyDescent="0.25">
      <c r="A119" s="55"/>
      <c r="B119" s="65"/>
      <c r="C119" s="2"/>
      <c r="D119" s="9"/>
      <c r="E119" s="4"/>
      <c r="F119" s="4"/>
      <c r="G119" s="4"/>
      <c r="H119" s="7"/>
      <c r="I119" s="10"/>
      <c r="J119" s="13"/>
      <c r="K119" s="10"/>
      <c r="L119" s="10"/>
      <c r="M119" s="13"/>
      <c r="N119" s="10"/>
      <c r="O119" s="95"/>
    </row>
    <row r="120" spans="1:15" ht="15.75" x14ac:dyDescent="0.25">
      <c r="A120" s="55"/>
      <c r="B120" s="65"/>
      <c r="C120" s="29"/>
      <c r="D120" s="9"/>
      <c r="E120" s="49"/>
      <c r="F120" s="49"/>
      <c r="G120" s="49"/>
      <c r="H120" s="7"/>
      <c r="I120" s="49"/>
      <c r="J120" s="49"/>
      <c r="K120" s="49"/>
      <c r="L120" s="49"/>
      <c r="M120" s="49"/>
      <c r="N120" s="49"/>
    </row>
    <row r="121" spans="1:15" ht="15.75" x14ac:dyDescent="0.25">
      <c r="A121" s="8"/>
      <c r="B121" s="78"/>
      <c r="C121" s="20"/>
      <c r="D121" s="21"/>
      <c r="E121" s="22"/>
      <c r="F121" s="22"/>
      <c r="G121" s="22"/>
      <c r="H121" s="23"/>
      <c r="I121" s="24"/>
      <c r="J121" s="25"/>
      <c r="K121" s="24"/>
      <c r="L121" s="24"/>
      <c r="M121" s="25"/>
      <c r="N121" s="24"/>
    </row>
    <row r="122" spans="1:15" x14ac:dyDescent="0.25">
      <c r="A122" s="54"/>
      <c r="B122" s="57"/>
      <c r="C122" s="17"/>
      <c r="D122" s="15"/>
      <c r="E122" s="17"/>
      <c r="F122" s="17"/>
      <c r="G122" s="17"/>
      <c r="H122" s="7"/>
      <c r="I122" s="10"/>
      <c r="J122" s="13"/>
      <c r="K122" s="10"/>
      <c r="L122" s="10"/>
      <c r="M122" s="10"/>
      <c r="N122" s="10"/>
    </row>
    <row r="123" spans="1:15" x14ac:dyDescent="0.25">
      <c r="A123" s="54"/>
      <c r="B123" s="57"/>
      <c r="C123" s="17"/>
      <c r="D123" s="15"/>
      <c r="E123" s="17"/>
      <c r="F123" s="17"/>
      <c r="G123" s="17"/>
      <c r="H123" s="7"/>
      <c r="I123" s="10"/>
      <c r="J123" s="13"/>
      <c r="K123" s="10"/>
      <c r="L123" s="10"/>
      <c r="M123" s="10"/>
      <c r="N123" s="10"/>
    </row>
    <row r="124" spans="1:15" x14ac:dyDescent="0.25">
      <c r="A124" s="54"/>
      <c r="B124" s="57"/>
      <c r="C124" s="49"/>
      <c r="D124" s="15"/>
      <c r="E124" s="49"/>
      <c r="F124" s="49"/>
      <c r="G124" s="49"/>
      <c r="H124" s="7"/>
      <c r="I124" s="49"/>
      <c r="J124" s="49"/>
      <c r="K124" s="49"/>
      <c r="L124" s="49"/>
      <c r="M124" s="10"/>
      <c r="N124" s="10"/>
    </row>
    <row r="125" spans="1:15" x14ac:dyDescent="0.25">
      <c r="A125" s="52"/>
      <c r="B125" s="33"/>
      <c r="C125" s="49"/>
      <c r="D125" s="15"/>
      <c r="E125" s="17"/>
      <c r="F125" s="49"/>
      <c r="G125" s="49"/>
      <c r="H125" s="10"/>
      <c r="I125" s="18"/>
      <c r="J125" s="18"/>
      <c r="K125" s="18"/>
      <c r="L125" s="18"/>
      <c r="M125" s="18"/>
      <c r="N125" s="18"/>
    </row>
    <row r="126" spans="1:15" x14ac:dyDescent="0.25">
      <c r="A126" s="52"/>
      <c r="B126" s="33"/>
      <c r="C126" s="49"/>
      <c r="D126" s="15"/>
      <c r="E126" s="4"/>
      <c r="F126" s="49"/>
      <c r="G126" s="49"/>
      <c r="H126" s="10"/>
      <c r="I126" s="18"/>
      <c r="J126" s="18"/>
      <c r="K126" s="18"/>
      <c r="L126" s="18"/>
      <c r="M126" s="18"/>
      <c r="N126" s="18"/>
    </row>
    <row r="127" spans="1:15" ht="15.75" x14ac:dyDescent="0.25">
      <c r="A127" s="54"/>
      <c r="B127" s="63"/>
      <c r="C127" s="1"/>
      <c r="D127" s="40"/>
      <c r="E127" s="40"/>
      <c r="F127" s="40"/>
      <c r="G127" s="40"/>
      <c r="H127" s="34"/>
      <c r="I127" s="39"/>
      <c r="J127" s="41"/>
      <c r="K127" s="39"/>
      <c r="L127" s="39"/>
      <c r="M127" s="39"/>
      <c r="N127" s="39"/>
    </row>
    <row r="128" spans="1:15" ht="15.75" x14ac:dyDescent="0.25">
      <c r="A128" s="54"/>
      <c r="B128" s="63"/>
      <c r="C128" s="3"/>
      <c r="D128" s="9"/>
      <c r="E128" s="51"/>
      <c r="F128" s="51"/>
      <c r="G128" s="51"/>
      <c r="H128" s="10"/>
      <c r="I128" s="10"/>
      <c r="J128" s="13"/>
      <c r="K128" s="10"/>
      <c r="L128" s="10"/>
      <c r="M128" s="10"/>
      <c r="N128" s="10"/>
    </row>
    <row r="129" spans="1:14" ht="15.75" x14ac:dyDescent="0.25">
      <c r="A129" s="54"/>
      <c r="B129" s="63"/>
      <c r="C129" s="38"/>
      <c r="D129" s="43"/>
      <c r="E129" s="42"/>
      <c r="F129" s="42"/>
      <c r="G129" s="42"/>
      <c r="H129" s="34"/>
      <c r="I129" s="39"/>
      <c r="J129" s="39"/>
      <c r="K129" s="39"/>
      <c r="L129" s="39"/>
      <c r="M129" s="39"/>
      <c r="N129" s="39"/>
    </row>
    <row r="130" spans="1:14" ht="15.75" x14ac:dyDescent="0.25">
      <c r="A130" s="54"/>
      <c r="B130" s="63"/>
      <c r="C130" s="3"/>
      <c r="D130" s="9"/>
      <c r="E130" s="51"/>
      <c r="F130" s="51"/>
      <c r="G130" s="51"/>
      <c r="H130" s="10"/>
      <c r="I130" s="10"/>
      <c r="J130" s="10"/>
      <c r="K130" s="10"/>
      <c r="L130" s="10"/>
      <c r="M130" s="10"/>
      <c r="N130" s="10"/>
    </row>
    <row r="131" spans="1:14" ht="15.75" x14ac:dyDescent="0.25">
      <c r="A131" s="54"/>
      <c r="B131" s="63"/>
      <c r="C131" s="3"/>
      <c r="D131" s="9"/>
      <c r="E131" s="51"/>
      <c r="F131" s="51"/>
      <c r="G131" s="51"/>
      <c r="H131" s="10"/>
      <c r="I131" s="10"/>
      <c r="J131" s="10"/>
      <c r="K131" s="10"/>
      <c r="L131" s="10"/>
      <c r="M131" s="10"/>
      <c r="N131" s="10"/>
    </row>
    <row r="132" spans="1:14" x14ac:dyDescent="0.25">
      <c r="A132" s="54"/>
      <c r="B132" s="57"/>
      <c r="C132" s="1"/>
      <c r="D132" s="40"/>
      <c r="E132" s="40"/>
      <c r="F132" s="40"/>
      <c r="G132" s="40"/>
      <c r="H132" s="35"/>
      <c r="I132" s="38"/>
      <c r="J132" s="38"/>
      <c r="K132" s="38"/>
      <c r="L132" s="38"/>
      <c r="M132" s="38"/>
      <c r="N132" s="38"/>
    </row>
    <row r="133" spans="1:14" x14ac:dyDescent="0.25">
      <c r="A133" s="54"/>
      <c r="B133" s="57"/>
      <c r="C133" s="2"/>
      <c r="D133" s="4"/>
      <c r="E133" s="4"/>
      <c r="F133" s="4"/>
      <c r="G133" s="4"/>
      <c r="H133" s="10"/>
      <c r="I133" s="3"/>
      <c r="J133" s="3"/>
      <c r="K133" s="3"/>
      <c r="L133" s="3"/>
      <c r="M133" s="3"/>
      <c r="N133" s="3"/>
    </row>
    <row r="134" spans="1:14" x14ac:dyDescent="0.25">
      <c r="A134" s="54"/>
      <c r="B134" s="57"/>
      <c r="C134" s="3"/>
      <c r="D134" s="9"/>
      <c r="E134" s="51"/>
      <c r="F134" s="51"/>
      <c r="G134" s="51"/>
      <c r="H134" s="10"/>
      <c r="I134" s="3"/>
      <c r="J134" s="10"/>
      <c r="K134" s="3"/>
      <c r="L134" s="3"/>
      <c r="M134" s="3"/>
      <c r="N134" s="3"/>
    </row>
    <row r="135" spans="1:14" x14ac:dyDescent="0.25">
      <c r="A135" s="54"/>
      <c r="B135" s="57"/>
      <c r="C135" s="2"/>
      <c r="D135" s="4"/>
      <c r="E135" s="4"/>
      <c r="F135" s="4"/>
      <c r="G135" s="4"/>
      <c r="H135" s="10"/>
      <c r="I135" s="3"/>
      <c r="J135" s="3"/>
      <c r="K135" s="3"/>
      <c r="L135" s="3"/>
      <c r="M135" s="3"/>
      <c r="N135" s="3"/>
    </row>
    <row r="136" spans="1:14" x14ac:dyDescent="0.25">
      <c r="A136" s="54"/>
      <c r="B136" s="57"/>
      <c r="C136" s="1"/>
      <c r="D136" s="40"/>
      <c r="E136" s="40"/>
      <c r="F136" s="40"/>
      <c r="G136" s="40"/>
      <c r="H136" s="35"/>
      <c r="I136" s="38"/>
      <c r="J136" s="38"/>
      <c r="K136" s="38"/>
      <c r="L136" s="38"/>
      <c r="M136" s="38"/>
      <c r="N136" s="38"/>
    </row>
    <row r="137" spans="1:14" x14ac:dyDescent="0.25">
      <c r="A137" s="54"/>
      <c r="B137" s="57"/>
      <c r="C137" s="2"/>
      <c r="D137" s="4"/>
      <c r="E137" s="4"/>
      <c r="F137" s="4"/>
      <c r="G137" s="4"/>
      <c r="H137" s="10"/>
      <c r="I137" s="3"/>
      <c r="J137" s="3"/>
      <c r="K137" s="3"/>
      <c r="L137" s="3"/>
      <c r="M137" s="3"/>
      <c r="N137" s="3"/>
    </row>
    <row r="138" spans="1:14" x14ac:dyDescent="0.25">
      <c r="A138" s="54"/>
      <c r="B138" s="57"/>
      <c r="C138" s="2"/>
      <c r="D138" s="4"/>
      <c r="E138" s="4"/>
      <c r="F138" s="4"/>
      <c r="G138" s="4"/>
      <c r="H138" s="10"/>
      <c r="I138" s="3"/>
      <c r="J138" s="3"/>
      <c r="K138" s="3"/>
      <c r="L138" s="3"/>
      <c r="M138" s="3"/>
      <c r="N138" s="3"/>
    </row>
    <row r="139" spans="1:14" x14ac:dyDescent="0.25">
      <c r="A139" s="54"/>
      <c r="B139" s="57"/>
      <c r="C139" s="2"/>
      <c r="D139" s="4"/>
      <c r="E139" s="4"/>
      <c r="F139" s="4"/>
      <c r="G139" s="4"/>
      <c r="H139" s="10"/>
      <c r="I139" s="3"/>
      <c r="J139" s="3"/>
      <c r="K139" s="3"/>
      <c r="L139" s="3"/>
      <c r="M139" s="3"/>
      <c r="N139" s="3"/>
    </row>
    <row r="140" spans="1:14" x14ac:dyDescent="0.25">
      <c r="A140" s="55"/>
      <c r="B140" s="57"/>
      <c r="C140" s="1"/>
      <c r="D140" s="40"/>
      <c r="E140" s="40"/>
      <c r="F140" s="40"/>
      <c r="G140" s="40"/>
      <c r="H140" s="35"/>
      <c r="I140" s="38"/>
      <c r="J140" s="38"/>
      <c r="K140" s="38"/>
      <c r="L140" s="38"/>
      <c r="M140" s="38"/>
      <c r="N140" s="38"/>
    </row>
    <row r="141" spans="1:14" x14ac:dyDescent="0.25">
      <c r="A141" s="55"/>
      <c r="B141" s="57"/>
      <c r="C141" s="2"/>
      <c r="D141" s="4"/>
      <c r="E141" s="4"/>
      <c r="F141" s="4"/>
      <c r="G141" s="4"/>
      <c r="H141" s="10"/>
      <c r="I141" s="3"/>
      <c r="J141" s="3"/>
      <c r="K141" s="3"/>
      <c r="L141" s="3"/>
      <c r="M141" s="3"/>
      <c r="N141" s="3"/>
    </row>
    <row r="142" spans="1:14" x14ac:dyDescent="0.25">
      <c r="A142" s="55"/>
      <c r="B142" s="57"/>
      <c r="C142" s="2"/>
      <c r="D142" s="4"/>
      <c r="E142" s="4"/>
      <c r="F142" s="4"/>
      <c r="G142" s="4"/>
      <c r="H142" s="10"/>
      <c r="I142" s="3"/>
      <c r="J142" s="3"/>
      <c r="K142" s="3"/>
      <c r="L142" s="3"/>
      <c r="M142" s="3"/>
      <c r="N142" s="3"/>
    </row>
    <row r="143" spans="1:14" x14ac:dyDescent="0.25">
      <c r="A143" s="55"/>
      <c r="B143" s="57"/>
      <c r="C143" s="2"/>
      <c r="D143" s="4"/>
      <c r="E143" s="4"/>
      <c r="F143" s="4"/>
      <c r="G143" s="4"/>
      <c r="H143" s="10"/>
      <c r="I143" s="3"/>
      <c r="J143" s="3"/>
      <c r="K143" s="3"/>
      <c r="L143" s="3"/>
      <c r="M143" s="3"/>
      <c r="N143" s="3"/>
    </row>
    <row r="144" spans="1:14" x14ac:dyDescent="0.25">
      <c r="A144" s="59"/>
      <c r="B144" s="48"/>
      <c r="C144" s="2"/>
      <c r="D144" s="9"/>
      <c r="E144" s="4"/>
      <c r="F144" s="4"/>
      <c r="G144" s="4"/>
      <c r="H144" s="10"/>
      <c r="I144" s="3"/>
      <c r="J144" s="19"/>
      <c r="K144" s="19"/>
      <c r="L144" s="19"/>
      <c r="M144" s="19"/>
      <c r="N144" s="19"/>
    </row>
    <row r="145" spans="1:14" x14ac:dyDescent="0.25">
      <c r="A145" s="8"/>
      <c r="B145" s="33"/>
      <c r="C145" s="2"/>
      <c r="D145" s="9"/>
      <c r="E145" s="4"/>
      <c r="F145" s="4"/>
      <c r="G145" s="4"/>
      <c r="H145" s="10"/>
      <c r="I145" s="3"/>
      <c r="J145" s="19"/>
      <c r="K145" s="19"/>
      <c r="L145" s="19"/>
      <c r="M145" s="19"/>
      <c r="N145" s="19"/>
    </row>
    <row r="146" spans="1:14" ht="15.75" x14ac:dyDescent="0.25">
      <c r="A146" s="54"/>
      <c r="B146" s="63"/>
      <c r="C146" s="46"/>
      <c r="D146" s="47"/>
      <c r="E146" s="46"/>
      <c r="F146" s="46"/>
      <c r="G146" s="46"/>
      <c r="H146" s="34"/>
      <c r="I146" s="52"/>
      <c r="J146" s="52"/>
      <c r="K146" s="44"/>
      <c r="L146" s="44"/>
      <c r="M146" s="44"/>
      <c r="N146" s="44"/>
    </row>
    <row r="147" spans="1:14" ht="15.75" x14ac:dyDescent="0.25">
      <c r="A147" s="54"/>
      <c r="B147" s="63"/>
      <c r="C147" s="2"/>
      <c r="D147" s="9"/>
      <c r="E147" s="4"/>
      <c r="F147" s="4"/>
      <c r="G147" s="4"/>
      <c r="H147" s="10"/>
      <c r="I147" s="31"/>
      <c r="J147" s="31"/>
      <c r="K147" s="31"/>
      <c r="L147" s="31"/>
      <c r="M147" s="31"/>
      <c r="N147" s="31"/>
    </row>
    <row r="148" spans="1:14" x14ac:dyDescent="0.25">
      <c r="A148" s="54"/>
      <c r="B148" s="77"/>
      <c r="C148" s="1"/>
      <c r="D148" s="43"/>
      <c r="E148" s="40"/>
      <c r="F148" s="40"/>
      <c r="G148" s="40"/>
      <c r="H148" s="34"/>
      <c r="I148" s="45"/>
      <c r="J148" s="45"/>
      <c r="K148" s="45"/>
      <c r="L148" s="45"/>
      <c r="M148" s="45"/>
      <c r="N148" s="45"/>
    </row>
    <row r="149" spans="1:14" x14ac:dyDescent="0.25">
      <c r="A149" s="54"/>
      <c r="B149" s="77"/>
      <c r="C149" s="2"/>
      <c r="D149" s="9"/>
      <c r="E149" s="4"/>
      <c r="F149" s="4"/>
      <c r="G149" s="4"/>
      <c r="H149" s="7"/>
      <c r="I149" s="31"/>
      <c r="J149" s="3"/>
      <c r="K149" s="19"/>
      <c r="L149" s="19"/>
      <c r="M149" s="18"/>
      <c r="N149" s="18"/>
    </row>
    <row r="150" spans="1:14" x14ac:dyDescent="0.25">
      <c r="A150" s="54"/>
      <c r="B150" s="77"/>
      <c r="C150" s="2"/>
      <c r="D150" s="9"/>
      <c r="E150" s="4"/>
      <c r="F150" s="4"/>
      <c r="G150" s="4"/>
      <c r="H150" s="10"/>
      <c r="I150" s="31"/>
      <c r="J150" s="3"/>
      <c r="K150" s="19"/>
      <c r="L150" s="19"/>
      <c r="M150" s="18"/>
      <c r="N150" s="18"/>
    </row>
    <row r="151" spans="1:14" ht="15.75" x14ac:dyDescent="0.25">
      <c r="A151" s="54"/>
      <c r="B151" s="63"/>
      <c r="C151" s="46"/>
      <c r="D151" s="47"/>
      <c r="E151" s="46"/>
      <c r="F151" s="46"/>
      <c r="G151" s="46"/>
      <c r="H151" s="45"/>
      <c r="I151" s="45"/>
      <c r="J151" s="45"/>
      <c r="K151" s="45"/>
      <c r="L151" s="45"/>
      <c r="M151" s="45"/>
      <c r="N151" s="45"/>
    </row>
    <row r="152" spans="1:14" ht="15.75" x14ac:dyDescent="0.25">
      <c r="A152" s="54"/>
      <c r="B152" s="63"/>
      <c r="C152" s="17"/>
      <c r="D152" s="15"/>
      <c r="E152" s="17"/>
      <c r="F152" s="17"/>
      <c r="G152" s="17"/>
      <c r="H152" s="31"/>
      <c r="I152" s="31"/>
      <c r="J152" s="31"/>
      <c r="K152" s="31"/>
      <c r="L152" s="31"/>
      <c r="M152" s="31"/>
      <c r="N152" s="31"/>
    </row>
    <row r="153" spans="1:14" ht="15.75" x14ac:dyDescent="0.25">
      <c r="A153" s="75"/>
      <c r="B153" s="76"/>
      <c r="C153" s="17"/>
      <c r="D153" s="15"/>
      <c r="E153" s="17"/>
      <c r="F153" s="17"/>
      <c r="G153" s="17"/>
      <c r="H153" s="31"/>
      <c r="I153" s="31"/>
      <c r="J153" s="31"/>
      <c r="K153" s="31"/>
      <c r="L153" s="31"/>
      <c r="M153" s="31"/>
      <c r="N153" s="31"/>
    </row>
    <row r="154" spans="1:14" ht="15.75" x14ac:dyDescent="0.25">
      <c r="A154" s="54"/>
      <c r="B154" s="65"/>
      <c r="C154" s="46"/>
      <c r="D154" s="47"/>
      <c r="E154" s="46"/>
      <c r="F154" s="46"/>
      <c r="G154" s="46"/>
      <c r="H154" s="44"/>
      <c r="I154" s="44"/>
      <c r="J154" s="44"/>
      <c r="K154" s="44"/>
      <c r="L154" s="44"/>
      <c r="M154" s="44"/>
      <c r="N154" s="44"/>
    </row>
    <row r="155" spans="1:14" ht="15.75" x14ac:dyDescent="0.25">
      <c r="A155" s="54"/>
      <c r="B155" s="65"/>
      <c r="C155" s="17"/>
      <c r="D155" s="15"/>
      <c r="E155" s="17"/>
      <c r="F155" s="17"/>
      <c r="G155" s="37"/>
      <c r="H155" s="18"/>
      <c r="I155" s="18"/>
      <c r="J155" s="18"/>
      <c r="K155" s="18"/>
      <c r="L155" s="18"/>
      <c r="M155" s="18"/>
      <c r="N155" s="18"/>
    </row>
    <row r="156" spans="1:14" ht="15.75" x14ac:dyDescent="0.25">
      <c r="A156" s="54"/>
      <c r="B156" s="65"/>
      <c r="C156" s="17"/>
      <c r="D156" s="15"/>
      <c r="E156" s="17"/>
      <c r="F156" s="17"/>
      <c r="G156" s="17"/>
      <c r="H156" s="18"/>
      <c r="I156" s="18"/>
      <c r="J156" s="18"/>
      <c r="K156" s="18"/>
      <c r="L156" s="18"/>
      <c r="M156" s="18"/>
      <c r="N156" s="18"/>
    </row>
    <row r="157" spans="1:14" ht="15.75" x14ac:dyDescent="0.25">
      <c r="A157" s="54"/>
      <c r="B157" s="65"/>
      <c r="C157" s="17"/>
      <c r="D157" s="15"/>
      <c r="E157" s="17"/>
      <c r="F157" s="17"/>
      <c r="G157" s="17"/>
      <c r="H157" s="18"/>
      <c r="I157" s="18"/>
      <c r="J157" s="18"/>
      <c r="K157" s="18"/>
      <c r="L157" s="18"/>
      <c r="M157" s="18"/>
      <c r="N157" s="18"/>
    </row>
    <row r="158" spans="1:14" ht="15.75" x14ac:dyDescent="0.25">
      <c r="A158" s="54"/>
      <c r="B158" s="65"/>
      <c r="C158" s="17"/>
      <c r="D158" s="15"/>
      <c r="E158" s="17"/>
      <c r="F158" s="17"/>
      <c r="G158" s="17"/>
      <c r="H158" s="31"/>
      <c r="I158" s="31"/>
      <c r="J158" s="31"/>
      <c r="K158" s="31"/>
      <c r="L158" s="31"/>
      <c r="M158" s="31"/>
      <c r="N158" s="31"/>
    </row>
  </sheetData>
  <mergeCells count="8">
    <mergeCell ref="R38:R40"/>
    <mergeCell ref="O40:Q40"/>
    <mergeCell ref="J1:N1"/>
    <mergeCell ref="B2:M2"/>
    <mergeCell ref="A3:A4"/>
    <mergeCell ref="B3:B4"/>
    <mergeCell ref="C3:G3"/>
    <mergeCell ref="H3:N3"/>
  </mergeCells>
  <pageMargins left="0.7" right="0.7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 ак. обраб.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aniva_gkh</dc:creator>
  <cp:lastModifiedBy>Татьяна Сергеевна Ким</cp:lastModifiedBy>
  <cp:lastPrinted>2025-06-26T01:20:04Z</cp:lastPrinted>
  <dcterms:created xsi:type="dcterms:W3CDTF">2016-12-15T01:31:37Z</dcterms:created>
  <dcterms:modified xsi:type="dcterms:W3CDTF">2025-07-14T01:04:11Z</dcterms:modified>
</cp:coreProperties>
</file>