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GoBack" localSheetId="0">Лист1!#REF!</definedName>
    <definedName name="_xlnm.Print_Titles" localSheetId="0">Лист1!$6:$8</definedName>
  </definedNames>
  <calcPr calcId="152511"/>
</workbook>
</file>

<file path=xl/calcChain.xml><?xml version="1.0" encoding="utf-8"?>
<calcChain xmlns="http://schemas.openxmlformats.org/spreadsheetml/2006/main">
  <c r="F15" i="1" l="1"/>
  <c r="F43" i="1"/>
  <c r="F44" i="1"/>
  <c r="F20" i="1"/>
  <c r="F12" i="1"/>
  <c r="F23" i="1" l="1"/>
  <c r="F31" i="1" l="1"/>
  <c r="H48" i="1" l="1"/>
  <c r="G48" i="1"/>
  <c r="F48" i="1"/>
  <c r="F41" i="1"/>
  <c r="F40" i="1"/>
  <c r="G29" i="1" l="1"/>
  <c r="H29" i="1"/>
  <c r="F29" i="1"/>
  <c r="G34" i="1"/>
  <c r="G39" i="1"/>
  <c r="H39" i="1"/>
  <c r="F39" i="1"/>
  <c r="G14" i="1"/>
  <c r="H14" i="1"/>
  <c r="G16" i="1"/>
  <c r="H16" i="1"/>
  <c r="G25" i="1"/>
  <c r="H25" i="1"/>
  <c r="G41" i="1"/>
  <c r="H41" i="1"/>
  <c r="G45" i="1"/>
  <c r="H45" i="1"/>
  <c r="H38" i="1" l="1"/>
  <c r="G38" i="1"/>
  <c r="H34" i="1"/>
  <c r="H13" i="1" s="1"/>
  <c r="G13" i="1"/>
  <c r="F16" i="1"/>
  <c r="G9" i="1" l="1"/>
  <c r="H9" i="1"/>
  <c r="F34" i="1"/>
  <c r="F25" i="1"/>
  <c r="F14" i="1" l="1"/>
  <c r="F13" i="1" s="1"/>
  <c r="G11" i="1" l="1"/>
  <c r="G10" i="1" s="1"/>
  <c r="H11" i="1"/>
  <c r="H10" i="1" l="1"/>
  <c r="F45" i="1"/>
  <c r="F38" i="1" s="1"/>
  <c r="F11" i="1" l="1"/>
  <c r="F10" i="1" l="1"/>
  <c r="F9" i="1" s="1"/>
</calcChain>
</file>

<file path=xl/sharedStrings.xml><?xml version="1.0" encoding="utf-8"?>
<sst xmlns="http://schemas.openxmlformats.org/spreadsheetml/2006/main" count="154" uniqueCount="73">
  <si>
    <t>Наименование</t>
  </si>
  <si>
    <t>Рз</t>
  </si>
  <si>
    <t>ПР</t>
  </si>
  <si>
    <t>ЦСР</t>
  </si>
  <si>
    <t>ВР</t>
  </si>
  <si>
    <t>Наименование нормативно-правового акта</t>
  </si>
  <si>
    <t>Пенсии</t>
  </si>
  <si>
    <t>10</t>
  </si>
  <si>
    <t>01</t>
  </si>
  <si>
    <t>03</t>
  </si>
  <si>
    <t>доплаты к пенсиям  муниципальных служащих</t>
  </si>
  <si>
    <t>Итого</t>
  </si>
  <si>
    <t>публичные нормативные обязательства гражданам несоциального характера</t>
  </si>
  <si>
    <t>310</t>
  </si>
  <si>
    <t>0900170601</t>
  </si>
  <si>
    <t>ежемесячная денежная выплата работникам муниципальных образовательных организаций, имеющим государственные награды РФ в дошкольных образовательных учреждениях</t>
  </si>
  <si>
    <t>ежемесячная денежная выплата работникам муниципальных образовательных организаций, имеющим государственные награды РФ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</si>
  <si>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</t>
  </si>
  <si>
    <t>1. Социальная политика</t>
  </si>
  <si>
    <t>1.1 Пенсионное обеспечение</t>
  </si>
  <si>
    <t>1.2 Социальное обеспечение населения</t>
  </si>
  <si>
    <t>5600510990</t>
  </si>
  <si>
    <t>ежемесячная денежная выплата работникам муниципальных образовательных организаций, имеющим государственные награды РФ в школах искусств</t>
  </si>
  <si>
    <t>1000370601</t>
  </si>
  <si>
    <t>0900170501</t>
  </si>
  <si>
    <t>ежемесячная денежная выплата педагогическим работникам, которым присвоено почетное звание "Заслуженный педагог Сахалинской области" в детских дошкольных учреждениях</t>
  </si>
  <si>
    <t>социальная поддержка специалистов здравоохранения</t>
  </si>
  <si>
    <t xml:space="preserve">дополнительное ежемесячное материальное обеспечение лицам, которым присвоено звание "Почетный  гражданин Анивского городского округа" 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</si>
  <si>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 в учреждениях дополнительного образования</t>
  </si>
  <si>
    <t>0900370501</t>
  </si>
  <si>
    <t>Сумма, тыс.руб.</t>
  </si>
  <si>
    <t>0400300000</t>
  </si>
  <si>
    <t>Решение Собрания Анивского городского округа  от 28.02.2019 г. № 43  "Об утверждении Порядка предоставления адресной социальной помощи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</si>
  <si>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Адресная  социальная помощь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</si>
  <si>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социальная поддержка специалистов Анивского лесничества (филиала ГКУ "Сахалинские лесничества")</t>
  </si>
  <si>
    <t>к решению Собрания</t>
  </si>
  <si>
    <t xml:space="preserve"> </t>
  </si>
  <si>
    <t>социальная поддержка  педагогических работников школ исскуств</t>
  </si>
  <si>
    <t>Закон Сахалинской области от 17.06.2008г.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</si>
  <si>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Закон Сахалинской области от 17.12.2012г. № 106-ЗО "О социальной поддержке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</si>
  <si>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Закон Сахалинской области от 18.03.2014 № 9-ЗО "Об образовании в Сахалинской области"</t>
  </si>
  <si>
    <t>социальная поддержка тренеров в спортивной школе</t>
  </si>
  <si>
    <t>социальная поддержка специалистов образования, культуры, спорта, работающих и проживающих в сельской местности</t>
  </si>
  <si>
    <t>социальная поддержка многодетных семей на приобретение пиломатериалов для строительства индивидуального жилого дома</t>
  </si>
  <si>
    <t>социальная поддержка специалистов культуры, работающих и проживающих в сельской местности</t>
  </si>
  <si>
    <t>Решение Собрания городского округа от 16.02.2017 г. № 244 "О пенсионном обеспечении муниципальных служащих и лиц, замещавших муниципальные должности в муниципальном образовании "Анивский городской округ"</t>
  </si>
  <si>
    <t>Решение Собрания Анивского городского округа от 10.09.2020 г. № 193 "Об утверждении Порядка  предоставления единовременной денежной компенсации многодетным семьям на приобретение пиломатериалов для строительства индивидуального жилого дома"</t>
  </si>
  <si>
    <t>Решение Собрания городского округа от 14.02.2013  № 359 "О мерах социальной поддержки отдельных категорий граждан, проживающих и работающих в сельской местности на территории МО "Анивский городской округ"</t>
  </si>
  <si>
    <t>Закон Сахалинской области от 11.04.2017г. № 25-ЗО  «О почетных званиях Сахалинской области в сферах образования, здравоохранения, культуры, социальной защиты, физической культуры и спорта»</t>
  </si>
  <si>
    <t>Решение Собрания Анивского городского округа от 28.02.2019 г. № 42 "Об утверждении Порядка компенсации расходов по арендной плате за жилое помещение специалистам Анивского лесничества филиала ГКУ "Сахалинские лесничества", проживающим в муниципальном образовании "Анивский городской округ"</t>
  </si>
  <si>
    <t xml:space="preserve">Постановление администрации Анивского городского округа от 30.12.2015 года № 2469-па "Об утверждении Порядка предоставления компенсационных выплат непосредственно гражданам, связанных с возмещением расходов по выполненным и оплаченным гражданам работам по подготовке домовладений/квартир к приему газа на территории муниципального образования "Анивский городской округ"  </t>
  </si>
  <si>
    <t>Постановление администрации городского округа от 26.09.2018 года № 2209-па "Об утверждении Порядка предоставления  компенсационных выплат непосредственно гражданам, связанных с возмещением расходов по выполненным и оплаченным гражданином муниципального образования "Анивский городской округ" работам, по переоборудованию автотранспорта для работы на газомоторном топливе"</t>
  </si>
  <si>
    <t>Постановление администрации Анивского городского округа от 15.07.2019 года № 1340-па "Об утверждении Порядка предоставления  единовременной компенсационной выплаты отдельным категориям граждан за приобретение внутридомового газового оборудования в муниципальном образовании "Анивский городской округ"</t>
  </si>
  <si>
    <t>0900370601</t>
  </si>
  <si>
    <t>ежемесячная денежная выплата работникам муниципальных образовательных организаций, имеющим государственные награды РФ в учреждениях дополнительного образования</t>
  </si>
  <si>
    <t>социальная поддержка специалистов образования, работающих в муниципальных учреждениях городского округа</t>
  </si>
  <si>
    <t xml:space="preserve">Решение от 21.02.2023 г. № 470 "О предоставлении мер дополнительной социальной поддержки педагогическим работникам муниципальных образовательных учреждений, муниципальных учреждений дополнительного образования, 
медицинским специалистам амбулаторно-поликлинического звена учреждений здравоохранения, тренерам муниципальных учреждений спорта, расположенных на территории Анивского городского округа" 
</t>
  </si>
  <si>
    <t>0940570501</t>
  </si>
  <si>
    <t>0940570601</t>
  </si>
  <si>
    <t>0940571230</t>
  </si>
  <si>
    <t>0940570901</t>
  </si>
  <si>
    <t>1140270901</t>
  </si>
  <si>
    <t>5640510990</t>
  </si>
  <si>
    <t>2110263161</t>
  </si>
  <si>
    <t>21102S3161</t>
  </si>
  <si>
    <t>2110263163</t>
  </si>
  <si>
    <t>21102S3163</t>
  </si>
  <si>
    <t>2140120990</t>
  </si>
  <si>
    <t>Объем бюджетных ассигнований  бюджета Анивского муниципального округа  Сахалинской области на исполнение публичных нормативных обязательств на 2025 год и плановый период 2026-2027 г.г.</t>
  </si>
  <si>
    <t xml:space="preserve">Решение Собрания городского округа от 27.06.2024  г № 61 "О звании "Почетный гражданин Анивского городского округа" </t>
  </si>
  <si>
    <t xml:space="preserve">Анивского муниципального округа </t>
  </si>
  <si>
    <t>Приложение 9</t>
  </si>
  <si>
    <t>от 21.08.2025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</si>
</sst>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5" borderId="1" xfId="1" applyNumberFormat="1" applyFont="1" applyFill="1" applyBorder="1" applyAlignment="1">
      <alignment horizontal="right"/>
    </xf>
    <xf numFmtId="166" fontId="4" fillId="5" borderId="1" xfId="1" applyNumberFormat="1" applyFont="1" applyFill="1" applyBorder="1" applyAlignment="1">
      <alignment horizontal="right"/>
    </xf>
    <xf numFmtId="166" fontId="6" fillId="4" borderId="4" xfId="1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1" fillId="0" borderId="1" xfId="1" applyNumberFormat="1" applyFont="1" applyFill="1" applyBorder="1" applyAlignment="1">
      <alignment horizontal="right"/>
    </xf>
    <xf numFmtId="166" fontId="1" fillId="0" borderId="1" xfId="1" applyNumberFormat="1" applyFont="1" applyBorder="1" applyAlignment="1">
      <alignment horizontal="right"/>
    </xf>
    <xf numFmtId="166" fontId="1" fillId="0" borderId="4" xfId="1" applyNumberFormat="1" applyFont="1" applyBorder="1" applyAlignment="1">
      <alignment horizontal="right"/>
    </xf>
    <xf numFmtId="166" fontId="1" fillId="0" borderId="2" xfId="1" applyNumberFormat="1" applyFont="1" applyBorder="1" applyAlignment="1">
      <alignment horizontal="right"/>
    </xf>
    <xf numFmtId="166" fontId="1" fillId="3" borderId="1" xfId="1" applyNumberFormat="1" applyFont="1" applyFill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 wrapText="1"/>
    </xf>
    <xf numFmtId="166" fontId="1" fillId="0" borderId="1" xfId="1" applyNumberFormat="1" applyFont="1" applyBorder="1" applyAlignment="1">
      <alignment horizontal="right" wrapText="1"/>
    </xf>
    <xf numFmtId="166" fontId="1" fillId="0" borderId="3" xfId="1" applyNumberFormat="1" applyFont="1" applyBorder="1" applyAlignment="1">
      <alignment horizontal="right"/>
    </xf>
    <xf numFmtId="166" fontId="1" fillId="2" borderId="1" xfId="0" applyNumberFormat="1" applyFont="1" applyFill="1" applyBorder="1" applyAlignment="1">
      <alignment horizontal="right" wrapText="1"/>
    </xf>
    <xf numFmtId="166" fontId="1" fillId="2" borderId="4" xfId="0" applyNumberFormat="1" applyFont="1" applyFill="1" applyBorder="1" applyAlignment="1">
      <alignment horizontal="right" wrapText="1"/>
    </xf>
    <xf numFmtId="166" fontId="6" fillId="4" borderId="1" xfId="0" applyNumberFormat="1" applyFont="1" applyFill="1" applyBorder="1" applyAlignment="1">
      <alignment horizontal="right"/>
    </xf>
    <xf numFmtId="166" fontId="1" fillId="3" borderId="1" xfId="0" applyNumberFormat="1" applyFont="1" applyFill="1" applyBorder="1" applyAlignment="1">
      <alignment horizontal="right"/>
    </xf>
    <xf numFmtId="166" fontId="1" fillId="3" borderId="4" xfId="0" applyNumberFormat="1" applyFont="1" applyFill="1" applyBorder="1" applyAlignment="1">
      <alignment horizontal="right"/>
    </xf>
    <xf numFmtId="166" fontId="4" fillId="6" borderId="1" xfId="1" applyNumberFormat="1" applyFont="1" applyFill="1" applyBorder="1" applyAlignment="1">
      <alignment horizontal="right"/>
    </xf>
    <xf numFmtId="0" fontId="3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justify" vertical="top" wrapText="1"/>
    </xf>
    <xf numFmtId="49" fontId="1" fillId="5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3" fillId="0" borderId="0" xfId="0" applyNumberFormat="1" applyFont="1"/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wrapText="1"/>
    </xf>
    <xf numFmtId="0" fontId="1" fillId="4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left" wrapText="1"/>
    </xf>
    <xf numFmtId="14" fontId="3" fillId="0" borderId="0" xfId="0" applyNumberFormat="1" applyFont="1"/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166" fontId="7" fillId="3" borderId="1" xfId="1" applyNumberFormat="1" applyFont="1" applyFill="1" applyBorder="1" applyAlignment="1">
      <alignment horizontal="right" wrapText="1"/>
    </xf>
    <xf numFmtId="166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showWhiteSpace="0" zoomScaleNormal="100" workbookViewId="0">
      <selection activeCell="I6" sqref="I6:I7"/>
    </sheetView>
  </sheetViews>
  <sheetFormatPr defaultRowHeight="15.75" x14ac:dyDescent="0.25"/>
  <cols>
    <col min="1" max="1" width="64.28515625" style="57" customWidth="1"/>
    <col min="2" max="2" width="7" style="2" customWidth="1"/>
    <col min="3" max="3" width="7.42578125" style="2" customWidth="1"/>
    <col min="4" max="4" width="12.28515625" style="2" customWidth="1"/>
    <col min="5" max="5" width="5.5703125" style="2" customWidth="1"/>
    <col min="6" max="6" width="14.28515625" style="2" customWidth="1"/>
    <col min="7" max="7" width="15.85546875" style="2" customWidth="1"/>
    <col min="8" max="8" width="18.28515625" style="2" customWidth="1"/>
    <col min="9" max="9" width="71" style="16" customWidth="1"/>
    <col min="10" max="10" width="8.140625" style="57" customWidth="1"/>
    <col min="11" max="11" width="9.140625" style="57" customWidth="1"/>
    <col min="12" max="13" width="9.140625" style="57"/>
    <col min="14" max="14" width="24.7109375" style="57" customWidth="1"/>
    <col min="15" max="15" width="10.140625" style="57" bestFit="1" customWidth="1"/>
    <col min="16" max="16384" width="9.140625" style="57"/>
  </cols>
  <sheetData>
    <row r="1" spans="1:10" ht="15" x14ac:dyDescent="0.25">
      <c r="H1" s="47"/>
      <c r="I1" s="24" t="s">
        <v>71</v>
      </c>
    </row>
    <row r="2" spans="1:10" ht="15" x14ac:dyDescent="0.25">
      <c r="H2" s="47"/>
      <c r="I2" s="24" t="s">
        <v>35</v>
      </c>
    </row>
    <row r="3" spans="1:10" ht="17.25" customHeight="1" x14ac:dyDescent="0.25">
      <c r="H3" s="47"/>
      <c r="I3" s="24" t="s">
        <v>70</v>
      </c>
    </row>
    <row r="4" spans="1:10" ht="17.25" customHeight="1" x14ac:dyDescent="0.25">
      <c r="H4" s="47"/>
      <c r="I4" s="24" t="s">
        <v>72</v>
      </c>
    </row>
    <row r="5" spans="1:10" ht="33.75" customHeight="1" x14ac:dyDescent="0.25">
      <c r="A5" s="92" t="s">
        <v>68</v>
      </c>
      <c r="B5" s="92"/>
      <c r="C5" s="92"/>
      <c r="D5" s="92"/>
      <c r="E5" s="92"/>
      <c r="F5" s="92"/>
      <c r="G5" s="92"/>
      <c r="H5" s="92"/>
      <c r="I5" s="92"/>
      <c r="J5" s="58"/>
    </row>
    <row r="6" spans="1:10" ht="12.75" customHeight="1" x14ac:dyDescent="0.25">
      <c r="A6" s="101" t="s">
        <v>0</v>
      </c>
      <c r="B6" s="103" t="s">
        <v>1</v>
      </c>
      <c r="C6" s="103" t="s">
        <v>2</v>
      </c>
      <c r="D6" s="103" t="s">
        <v>3</v>
      </c>
      <c r="E6" s="103" t="s">
        <v>4</v>
      </c>
      <c r="F6" s="89" t="s">
        <v>30</v>
      </c>
      <c r="G6" s="89"/>
      <c r="H6" s="89"/>
      <c r="I6" s="90" t="s">
        <v>5</v>
      </c>
      <c r="J6" s="59"/>
    </row>
    <row r="7" spans="1:10" ht="50.25" customHeight="1" x14ac:dyDescent="0.25">
      <c r="A7" s="102"/>
      <c r="B7" s="104"/>
      <c r="C7" s="104"/>
      <c r="D7" s="104"/>
      <c r="E7" s="104"/>
      <c r="F7" s="3">
        <v>2025</v>
      </c>
      <c r="G7" s="3">
        <v>2026</v>
      </c>
      <c r="H7" s="3">
        <v>2027</v>
      </c>
      <c r="I7" s="91"/>
      <c r="J7" s="60"/>
    </row>
    <row r="8" spans="1:10" ht="20.25" customHeight="1" x14ac:dyDescent="0.25">
      <c r="A8" s="1">
        <v>1</v>
      </c>
      <c r="B8" s="5">
        <v>2</v>
      </c>
      <c r="C8" s="5">
        <v>3</v>
      </c>
      <c r="D8" s="5">
        <v>4</v>
      </c>
      <c r="E8" s="5">
        <v>5</v>
      </c>
      <c r="F8" s="3">
        <v>6</v>
      </c>
      <c r="G8" s="3">
        <v>7</v>
      </c>
      <c r="H8" s="3">
        <v>8</v>
      </c>
      <c r="I8" s="1">
        <v>9</v>
      </c>
      <c r="J8" s="60"/>
    </row>
    <row r="9" spans="1:10" ht="20.25" customHeight="1" x14ac:dyDescent="0.25">
      <c r="A9" s="61" t="s">
        <v>18</v>
      </c>
      <c r="B9" s="62"/>
      <c r="C9" s="62"/>
      <c r="D9" s="62"/>
      <c r="E9" s="62"/>
      <c r="F9" s="56">
        <f>F10+F13+F38</f>
        <v>72388.7</v>
      </c>
      <c r="G9" s="56">
        <f t="shared" ref="G9:H9" si="0">G10+G13+G38</f>
        <v>57741.1</v>
      </c>
      <c r="H9" s="56">
        <f t="shared" si="0"/>
        <v>52453.700000000004</v>
      </c>
      <c r="I9" s="8"/>
      <c r="J9" s="60"/>
    </row>
    <row r="10" spans="1:10" ht="21" customHeight="1" x14ac:dyDescent="0.25">
      <c r="A10" s="63" t="s">
        <v>19</v>
      </c>
      <c r="B10" s="52">
        <v>10</v>
      </c>
      <c r="C10" s="64" t="s">
        <v>8</v>
      </c>
      <c r="D10" s="52"/>
      <c r="E10" s="52"/>
      <c r="F10" s="26">
        <f>F11</f>
        <v>10350</v>
      </c>
      <c r="G10" s="26">
        <f t="shared" ref="G10" si="1">G11</f>
        <v>0</v>
      </c>
      <c r="H10" s="26">
        <f>H11</f>
        <v>0</v>
      </c>
      <c r="I10" s="90" t="s">
        <v>45</v>
      </c>
      <c r="J10" s="60"/>
    </row>
    <row r="11" spans="1:10" ht="19.5" customHeight="1" x14ac:dyDescent="0.25">
      <c r="A11" s="65" t="s">
        <v>6</v>
      </c>
      <c r="B11" s="4" t="s">
        <v>7</v>
      </c>
      <c r="C11" s="4" t="s">
        <v>8</v>
      </c>
      <c r="D11" s="5"/>
      <c r="E11" s="53"/>
      <c r="F11" s="27">
        <f>F12</f>
        <v>10350</v>
      </c>
      <c r="G11" s="27">
        <f t="shared" ref="G11:H11" si="2">G12</f>
        <v>0</v>
      </c>
      <c r="H11" s="27">
        <f t="shared" si="2"/>
        <v>0</v>
      </c>
      <c r="I11" s="98"/>
      <c r="J11" s="60"/>
    </row>
    <row r="12" spans="1:10" ht="24" customHeight="1" x14ac:dyDescent="0.25">
      <c r="A12" s="66" t="s">
        <v>10</v>
      </c>
      <c r="B12" s="4" t="s">
        <v>7</v>
      </c>
      <c r="C12" s="4" t="s">
        <v>8</v>
      </c>
      <c r="D12" s="5">
        <v>5640710990</v>
      </c>
      <c r="E12" s="5">
        <v>310</v>
      </c>
      <c r="F12" s="28">
        <f>9550+800</f>
        <v>10350</v>
      </c>
      <c r="G12" s="29">
        <v>0</v>
      </c>
      <c r="H12" s="30">
        <v>0</v>
      </c>
      <c r="I12" s="91"/>
      <c r="J12" s="60"/>
    </row>
    <row r="13" spans="1:10" ht="19.5" customHeight="1" x14ac:dyDescent="0.25">
      <c r="A13" s="67" t="s">
        <v>20</v>
      </c>
      <c r="B13" s="55" t="s">
        <v>7</v>
      </c>
      <c r="C13" s="55" t="s">
        <v>9</v>
      </c>
      <c r="D13" s="54"/>
      <c r="E13" s="54"/>
      <c r="F13" s="25">
        <f>F14+F16+F25+F29+F34</f>
        <v>23500.5</v>
      </c>
      <c r="G13" s="25">
        <f>G14+G16+G25+G29+G34</f>
        <v>14591.5</v>
      </c>
      <c r="H13" s="25">
        <f>H14+H16+H25+H29+H34</f>
        <v>14664.1</v>
      </c>
      <c r="I13" s="9"/>
      <c r="J13" s="60"/>
    </row>
    <row r="14" spans="1:10" x14ac:dyDescent="0.25">
      <c r="A14" s="68"/>
      <c r="B14" s="6"/>
      <c r="C14" s="6"/>
      <c r="D14" s="51"/>
      <c r="E14" s="51"/>
      <c r="F14" s="31">
        <f>F15</f>
        <v>900</v>
      </c>
      <c r="G14" s="31">
        <f t="shared" ref="G14:H14" si="3">G15</f>
        <v>800</v>
      </c>
      <c r="H14" s="31">
        <f t="shared" si="3"/>
        <v>800</v>
      </c>
      <c r="I14" s="10"/>
      <c r="J14" s="60"/>
    </row>
    <row r="15" spans="1:10" ht="110.25" x14ac:dyDescent="0.25">
      <c r="A15" s="69" t="s">
        <v>33</v>
      </c>
      <c r="B15" s="22" t="s">
        <v>7</v>
      </c>
      <c r="C15" s="22" t="s">
        <v>9</v>
      </c>
      <c r="D15" s="23">
        <v>1940120990</v>
      </c>
      <c r="E15" s="23">
        <v>310</v>
      </c>
      <c r="F15" s="32">
        <f>700+200</f>
        <v>900</v>
      </c>
      <c r="G15" s="32">
        <v>800</v>
      </c>
      <c r="H15" s="32">
        <v>800</v>
      </c>
      <c r="I15" s="21" t="s">
        <v>32</v>
      </c>
      <c r="J15" s="60"/>
    </row>
    <row r="16" spans="1:10" x14ac:dyDescent="0.25">
      <c r="A16" s="68"/>
      <c r="B16" s="6" t="s">
        <v>7</v>
      </c>
      <c r="C16" s="6" t="s">
        <v>9</v>
      </c>
      <c r="D16" s="6" t="s">
        <v>62</v>
      </c>
      <c r="E16" s="51">
        <v>310</v>
      </c>
      <c r="F16" s="31">
        <f>SUM(F17:F24)</f>
        <v>6060</v>
      </c>
      <c r="G16" s="31">
        <f>SUM(G17:G24)</f>
        <v>0</v>
      </c>
      <c r="H16" s="31">
        <f>SUM(H17:H24)</f>
        <v>0</v>
      </c>
      <c r="I16" s="10"/>
      <c r="J16" s="60"/>
    </row>
    <row r="17" spans="1:16" ht="63" hidden="1" x14ac:dyDescent="0.25">
      <c r="A17" s="70" t="s">
        <v>43</v>
      </c>
      <c r="B17" s="71" t="s">
        <v>7</v>
      </c>
      <c r="C17" s="71" t="s">
        <v>9</v>
      </c>
      <c r="D17" s="4" t="s">
        <v>21</v>
      </c>
      <c r="E17" s="72">
        <v>310</v>
      </c>
      <c r="F17" s="33">
        <v>0</v>
      </c>
      <c r="G17" s="33">
        <v>0</v>
      </c>
      <c r="H17" s="33">
        <v>0</v>
      </c>
      <c r="I17" s="7" t="s">
        <v>46</v>
      </c>
      <c r="J17" s="60"/>
    </row>
    <row r="18" spans="1:16" ht="88.5" hidden="1" customHeight="1" x14ac:dyDescent="0.25">
      <c r="A18" s="66" t="s">
        <v>34</v>
      </c>
      <c r="B18" s="4" t="s">
        <v>7</v>
      </c>
      <c r="C18" s="4" t="s">
        <v>9</v>
      </c>
      <c r="D18" s="4" t="s">
        <v>21</v>
      </c>
      <c r="E18" s="5">
        <v>310</v>
      </c>
      <c r="F18" s="34">
        <v>0</v>
      </c>
      <c r="G18" s="34">
        <v>0</v>
      </c>
      <c r="H18" s="34">
        <v>0</v>
      </c>
      <c r="I18" s="7" t="s">
        <v>49</v>
      </c>
      <c r="J18" s="60"/>
      <c r="N18" s="73"/>
      <c r="O18" s="73"/>
      <c r="P18" s="73"/>
    </row>
    <row r="19" spans="1:16" ht="63" x14ac:dyDescent="0.25">
      <c r="A19" s="74" t="s">
        <v>44</v>
      </c>
      <c r="B19" s="4" t="s">
        <v>7</v>
      </c>
      <c r="C19" s="4" t="s">
        <v>9</v>
      </c>
      <c r="D19" s="4" t="s">
        <v>62</v>
      </c>
      <c r="E19" s="5">
        <v>310</v>
      </c>
      <c r="F19" s="35">
        <v>262.5</v>
      </c>
      <c r="G19" s="35">
        <v>0</v>
      </c>
      <c r="H19" s="35">
        <v>0</v>
      </c>
      <c r="I19" s="49" t="s">
        <v>47</v>
      </c>
      <c r="J19" s="60"/>
      <c r="N19" s="75"/>
    </row>
    <row r="20" spans="1:16" ht="47.25" x14ac:dyDescent="0.25">
      <c r="A20" s="76" t="s">
        <v>27</v>
      </c>
      <c r="B20" s="4" t="s">
        <v>7</v>
      </c>
      <c r="C20" s="4" t="s">
        <v>9</v>
      </c>
      <c r="D20" s="4" t="s">
        <v>62</v>
      </c>
      <c r="E20" s="5">
        <v>310</v>
      </c>
      <c r="F20" s="34">
        <f>600+60</f>
        <v>660</v>
      </c>
      <c r="G20" s="34">
        <v>0</v>
      </c>
      <c r="H20" s="34">
        <v>0</v>
      </c>
      <c r="I20" s="7" t="s">
        <v>69</v>
      </c>
      <c r="J20" s="60"/>
      <c r="N20" s="75"/>
    </row>
    <row r="21" spans="1:16" ht="121.5" customHeight="1" x14ac:dyDescent="0.25">
      <c r="A21" s="74" t="s">
        <v>41</v>
      </c>
      <c r="B21" s="4" t="s">
        <v>7</v>
      </c>
      <c r="C21" s="4" t="s">
        <v>9</v>
      </c>
      <c r="D21" s="4" t="s">
        <v>62</v>
      </c>
      <c r="E21" s="5">
        <v>310</v>
      </c>
      <c r="F21" s="34">
        <v>432.1</v>
      </c>
      <c r="G21" s="34">
        <v>0</v>
      </c>
      <c r="H21" s="34">
        <v>0</v>
      </c>
      <c r="I21" s="48" t="s">
        <v>56</v>
      </c>
      <c r="J21" s="60"/>
      <c r="N21" s="75"/>
    </row>
    <row r="22" spans="1:16" ht="120.75" customHeight="1" x14ac:dyDescent="0.25">
      <c r="A22" s="76" t="s">
        <v>26</v>
      </c>
      <c r="B22" s="4" t="s">
        <v>7</v>
      </c>
      <c r="C22" s="4" t="s">
        <v>9</v>
      </c>
      <c r="D22" s="4" t="s">
        <v>62</v>
      </c>
      <c r="E22" s="5">
        <v>310</v>
      </c>
      <c r="F22" s="34">
        <v>1005.4</v>
      </c>
      <c r="G22" s="34">
        <v>0</v>
      </c>
      <c r="H22" s="34">
        <v>0</v>
      </c>
      <c r="I22" s="48" t="s">
        <v>56</v>
      </c>
      <c r="J22" s="60"/>
      <c r="N22" s="75"/>
    </row>
    <row r="23" spans="1:16" ht="125.25" customHeight="1" x14ac:dyDescent="0.25">
      <c r="A23" s="76" t="s">
        <v>37</v>
      </c>
      <c r="B23" s="4" t="s">
        <v>7</v>
      </c>
      <c r="C23" s="4" t="s">
        <v>9</v>
      </c>
      <c r="D23" s="4" t="s">
        <v>62</v>
      </c>
      <c r="E23" s="5">
        <v>310</v>
      </c>
      <c r="F23" s="34">
        <f>600+175</f>
        <v>775</v>
      </c>
      <c r="G23" s="36">
        <v>0</v>
      </c>
      <c r="H23" s="36">
        <v>0</v>
      </c>
      <c r="I23" s="48" t="s">
        <v>56</v>
      </c>
      <c r="J23" s="60"/>
      <c r="N23" s="75"/>
    </row>
    <row r="24" spans="1:16" ht="117.75" customHeight="1" x14ac:dyDescent="0.25">
      <c r="A24" s="77" t="s">
        <v>55</v>
      </c>
      <c r="B24" s="4" t="s">
        <v>7</v>
      </c>
      <c r="C24" s="4" t="s">
        <v>9</v>
      </c>
      <c r="D24" s="4" t="s">
        <v>62</v>
      </c>
      <c r="E24" s="5"/>
      <c r="F24" s="34">
        <v>2925</v>
      </c>
      <c r="G24" s="34">
        <v>0</v>
      </c>
      <c r="H24" s="34">
        <v>0</v>
      </c>
      <c r="I24" s="48" t="s">
        <v>56</v>
      </c>
      <c r="J24" s="60"/>
      <c r="N24" s="75"/>
    </row>
    <row r="25" spans="1:16" x14ac:dyDescent="0.25">
      <c r="A25" s="78"/>
      <c r="B25" s="6"/>
      <c r="C25" s="6"/>
      <c r="D25" s="6"/>
      <c r="E25" s="51"/>
      <c r="F25" s="27">
        <f>F26+F27+F28</f>
        <v>392.7</v>
      </c>
      <c r="G25" s="27">
        <f t="shared" ref="G25:H25" si="4">G26+G27+G28</f>
        <v>392.7</v>
      </c>
      <c r="H25" s="27">
        <f t="shared" si="4"/>
        <v>392.7</v>
      </c>
      <c r="I25" s="11"/>
      <c r="J25" s="60"/>
      <c r="N25" s="75"/>
    </row>
    <row r="26" spans="1:16" ht="63" hidden="1" x14ac:dyDescent="0.25">
      <c r="A26" s="79" t="s">
        <v>25</v>
      </c>
      <c r="B26" s="22" t="s">
        <v>7</v>
      </c>
      <c r="C26" s="22" t="s">
        <v>9</v>
      </c>
      <c r="D26" s="22" t="s">
        <v>24</v>
      </c>
      <c r="E26" s="22" t="s">
        <v>13</v>
      </c>
      <c r="F26" s="37">
        <v>0</v>
      </c>
      <c r="G26" s="37">
        <v>0</v>
      </c>
      <c r="H26" s="37">
        <v>0</v>
      </c>
      <c r="I26" s="7" t="s">
        <v>48</v>
      </c>
      <c r="J26" s="60"/>
      <c r="N26" s="75"/>
    </row>
    <row r="27" spans="1:16" ht="63" x14ac:dyDescent="0.25">
      <c r="A27" s="79" t="s">
        <v>17</v>
      </c>
      <c r="B27" s="22" t="s">
        <v>7</v>
      </c>
      <c r="C27" s="22" t="s">
        <v>9</v>
      </c>
      <c r="D27" s="22" t="s">
        <v>57</v>
      </c>
      <c r="E27" s="22" t="s">
        <v>13</v>
      </c>
      <c r="F27" s="37">
        <v>392.7</v>
      </c>
      <c r="G27" s="37">
        <v>392.7</v>
      </c>
      <c r="H27" s="37">
        <v>392.7</v>
      </c>
      <c r="I27" s="7" t="s">
        <v>48</v>
      </c>
      <c r="J27" s="60"/>
    </row>
    <row r="28" spans="1:16" ht="63" hidden="1" x14ac:dyDescent="0.25">
      <c r="A28" s="79" t="s">
        <v>28</v>
      </c>
      <c r="B28" s="22" t="s">
        <v>7</v>
      </c>
      <c r="C28" s="22" t="s">
        <v>9</v>
      </c>
      <c r="D28" s="22" t="s">
        <v>29</v>
      </c>
      <c r="E28" s="22" t="s">
        <v>13</v>
      </c>
      <c r="F28" s="87">
        <v>0</v>
      </c>
      <c r="G28" s="87">
        <v>0</v>
      </c>
      <c r="H28" s="87">
        <v>0</v>
      </c>
      <c r="I28" s="7" t="s">
        <v>48</v>
      </c>
      <c r="J28" s="60"/>
    </row>
    <row r="29" spans="1:16" x14ac:dyDescent="0.25">
      <c r="A29" s="80"/>
      <c r="B29" s="6"/>
      <c r="C29" s="6"/>
      <c r="D29" s="6"/>
      <c r="E29" s="6"/>
      <c r="F29" s="38">
        <f>SUM(F30:F33)</f>
        <v>120.7</v>
      </c>
      <c r="G29" s="38">
        <f t="shared" ref="G29:H29" si="5">SUM(G30:G33)</f>
        <v>115.5</v>
      </c>
      <c r="H29" s="38">
        <f t="shared" si="5"/>
        <v>115.5</v>
      </c>
      <c r="I29" s="12"/>
      <c r="J29" s="60"/>
    </row>
    <row r="30" spans="1:16" ht="47.25" hidden="1" x14ac:dyDescent="0.25">
      <c r="A30" s="66" t="s">
        <v>15</v>
      </c>
      <c r="B30" s="4" t="s">
        <v>7</v>
      </c>
      <c r="C30" s="4" t="s">
        <v>9</v>
      </c>
      <c r="D30" s="4" t="s">
        <v>14</v>
      </c>
      <c r="E30" s="4" t="s">
        <v>13</v>
      </c>
      <c r="F30" s="39">
        <v>0</v>
      </c>
      <c r="G30" s="39">
        <v>0</v>
      </c>
      <c r="H30" s="39">
        <v>0</v>
      </c>
      <c r="I30" s="13" t="s">
        <v>40</v>
      </c>
      <c r="J30" s="60"/>
      <c r="L30" s="57" t="s">
        <v>36</v>
      </c>
    </row>
    <row r="31" spans="1:16" ht="47.25" x14ac:dyDescent="0.25">
      <c r="A31" s="66" t="s">
        <v>16</v>
      </c>
      <c r="B31" s="4" t="s">
        <v>7</v>
      </c>
      <c r="C31" s="4" t="s">
        <v>9</v>
      </c>
      <c r="D31" s="4" t="s">
        <v>58</v>
      </c>
      <c r="E31" s="4" t="s">
        <v>13</v>
      </c>
      <c r="F31" s="39">
        <f>115.5+5.2</f>
        <v>120.7</v>
      </c>
      <c r="G31" s="39">
        <v>115.5</v>
      </c>
      <c r="H31" s="39">
        <v>115.5</v>
      </c>
      <c r="I31" s="13" t="s">
        <v>40</v>
      </c>
      <c r="J31" s="60"/>
    </row>
    <row r="32" spans="1:16" ht="47.25" hidden="1" x14ac:dyDescent="0.25">
      <c r="A32" s="66" t="s">
        <v>54</v>
      </c>
      <c r="B32" s="4" t="s">
        <v>7</v>
      </c>
      <c r="C32" s="4" t="s">
        <v>9</v>
      </c>
      <c r="D32" s="4" t="s">
        <v>53</v>
      </c>
      <c r="E32" s="4" t="s">
        <v>13</v>
      </c>
      <c r="F32" s="88">
        <v>0</v>
      </c>
      <c r="G32" s="88">
        <v>0</v>
      </c>
      <c r="H32" s="88">
        <v>0</v>
      </c>
      <c r="I32" s="13" t="s">
        <v>40</v>
      </c>
      <c r="J32" s="60"/>
    </row>
    <row r="33" spans="1:15" ht="47.25" hidden="1" x14ac:dyDescent="0.25">
      <c r="A33" s="66" t="s">
        <v>22</v>
      </c>
      <c r="B33" s="4" t="s">
        <v>7</v>
      </c>
      <c r="C33" s="4" t="s">
        <v>9</v>
      </c>
      <c r="D33" s="4" t="s">
        <v>23</v>
      </c>
      <c r="E33" s="4" t="s">
        <v>13</v>
      </c>
      <c r="F33" s="88">
        <v>0</v>
      </c>
      <c r="G33" s="88">
        <v>0</v>
      </c>
      <c r="H33" s="88">
        <v>0</v>
      </c>
      <c r="I33" s="13" t="s">
        <v>40</v>
      </c>
      <c r="J33" s="60"/>
    </row>
    <row r="34" spans="1:15" x14ac:dyDescent="0.25">
      <c r="A34" s="80"/>
      <c r="B34" s="6"/>
      <c r="C34" s="6"/>
      <c r="D34" s="6"/>
      <c r="E34" s="6"/>
      <c r="F34" s="38">
        <f>F35+F36+F37</f>
        <v>16027.1</v>
      </c>
      <c r="G34" s="38">
        <f t="shared" ref="G34:H34" si="6">G35+G36+G37</f>
        <v>13283.3</v>
      </c>
      <c r="H34" s="38">
        <f t="shared" si="6"/>
        <v>13355.9</v>
      </c>
      <c r="I34" s="12"/>
      <c r="J34" s="60"/>
    </row>
    <row r="35" spans="1:15" ht="66.75" customHeight="1" x14ac:dyDescent="0.25">
      <c r="A35" s="99" t="s">
        <v>42</v>
      </c>
      <c r="B35" s="4" t="s">
        <v>7</v>
      </c>
      <c r="C35" s="4" t="s">
        <v>9</v>
      </c>
      <c r="D35" s="4" t="s">
        <v>59</v>
      </c>
      <c r="E35" s="5">
        <v>310</v>
      </c>
      <c r="F35" s="34">
        <v>5672.1</v>
      </c>
      <c r="G35" s="34">
        <v>5731.7</v>
      </c>
      <c r="H35" s="34">
        <v>5781.7</v>
      </c>
      <c r="I35" s="7" t="s">
        <v>38</v>
      </c>
      <c r="J35" s="60"/>
    </row>
    <row r="36" spans="1:15" ht="98.25" customHeight="1" x14ac:dyDescent="0.25">
      <c r="A36" s="100"/>
      <c r="B36" s="4" t="s">
        <v>7</v>
      </c>
      <c r="C36" s="4" t="s">
        <v>9</v>
      </c>
      <c r="D36" s="4" t="s">
        <v>60</v>
      </c>
      <c r="E36" s="5">
        <v>310</v>
      </c>
      <c r="F36" s="34">
        <v>9922.2999999999993</v>
      </c>
      <c r="G36" s="34">
        <v>7097.2</v>
      </c>
      <c r="H36" s="34">
        <v>7097.2</v>
      </c>
      <c r="I36" s="7" t="s">
        <v>39</v>
      </c>
      <c r="J36" s="60"/>
    </row>
    <row r="37" spans="1:15" ht="98.25" customHeight="1" x14ac:dyDescent="0.25">
      <c r="A37" s="81" t="s">
        <v>42</v>
      </c>
      <c r="B37" s="4" t="s">
        <v>7</v>
      </c>
      <c r="C37" s="4" t="s">
        <v>9</v>
      </c>
      <c r="D37" s="4" t="s">
        <v>61</v>
      </c>
      <c r="E37" s="5">
        <v>310</v>
      </c>
      <c r="F37" s="34">
        <v>432.7</v>
      </c>
      <c r="G37" s="40">
        <v>454.4</v>
      </c>
      <c r="H37" s="40">
        <v>477</v>
      </c>
      <c r="I37" s="50" t="s">
        <v>39</v>
      </c>
      <c r="J37" s="60"/>
    </row>
    <row r="38" spans="1:15" ht="21" customHeight="1" x14ac:dyDescent="0.25">
      <c r="A38" s="105" t="s">
        <v>12</v>
      </c>
      <c r="B38" s="55" t="s">
        <v>7</v>
      </c>
      <c r="C38" s="55" t="s">
        <v>9</v>
      </c>
      <c r="D38" s="54"/>
      <c r="E38" s="54"/>
      <c r="F38" s="26">
        <f>F39+F41+F45</f>
        <v>38538.199999999997</v>
      </c>
      <c r="G38" s="26">
        <f t="shared" ref="G38:H38" si="7">G39+G41+G45</f>
        <v>43149.599999999999</v>
      </c>
      <c r="H38" s="26">
        <f t="shared" si="7"/>
        <v>37789.600000000006</v>
      </c>
      <c r="I38" s="14"/>
      <c r="J38" s="60"/>
    </row>
    <row r="39" spans="1:15" ht="21" customHeight="1" x14ac:dyDescent="0.25">
      <c r="A39" s="106"/>
      <c r="B39" s="19"/>
      <c r="C39" s="19"/>
      <c r="D39" s="20"/>
      <c r="E39" s="20"/>
      <c r="F39" s="31">
        <f>F40</f>
        <v>1500</v>
      </c>
      <c r="G39" s="31">
        <f t="shared" ref="G39:H39" si="8">G40</f>
        <v>500</v>
      </c>
      <c r="H39" s="31">
        <f t="shared" si="8"/>
        <v>0</v>
      </c>
      <c r="I39" s="13"/>
      <c r="J39" s="60"/>
    </row>
    <row r="40" spans="1:15" ht="77.25" customHeight="1" x14ac:dyDescent="0.25">
      <c r="A40" s="106"/>
      <c r="B40" s="22" t="s">
        <v>7</v>
      </c>
      <c r="C40" s="22" t="s">
        <v>9</v>
      </c>
      <c r="D40" s="22" t="s">
        <v>67</v>
      </c>
      <c r="E40" s="23">
        <v>310</v>
      </c>
      <c r="F40" s="32">
        <f>500+500+500</f>
        <v>1500</v>
      </c>
      <c r="G40" s="32">
        <v>500</v>
      </c>
      <c r="H40" s="32">
        <v>0</v>
      </c>
      <c r="I40" s="18" t="s">
        <v>52</v>
      </c>
      <c r="J40" s="60"/>
    </row>
    <row r="41" spans="1:15" ht="28.5" customHeight="1" x14ac:dyDescent="0.25">
      <c r="A41" s="106"/>
      <c r="B41" s="6"/>
      <c r="C41" s="6"/>
      <c r="D41" s="51"/>
      <c r="E41" s="51"/>
      <c r="F41" s="31">
        <f>F42+F43+F44</f>
        <v>31338.199999999997</v>
      </c>
      <c r="G41" s="31">
        <f t="shared" ref="G41:H41" si="9">G42+G43</f>
        <v>32149.599999999999</v>
      </c>
      <c r="H41" s="31">
        <f t="shared" si="9"/>
        <v>27289.600000000002</v>
      </c>
      <c r="I41" s="98" t="s">
        <v>50</v>
      </c>
      <c r="J41" s="60"/>
    </row>
    <row r="42" spans="1:15" ht="24.75" customHeight="1" x14ac:dyDescent="0.25">
      <c r="A42" s="106"/>
      <c r="B42" s="4" t="s">
        <v>7</v>
      </c>
      <c r="C42" s="4" t="s">
        <v>9</v>
      </c>
      <c r="D42" s="4" t="s">
        <v>63</v>
      </c>
      <c r="E42" s="5">
        <v>310</v>
      </c>
      <c r="F42" s="41">
        <v>25966.3</v>
      </c>
      <c r="G42" s="41">
        <v>31185.1</v>
      </c>
      <c r="H42" s="41">
        <v>26470.9</v>
      </c>
      <c r="I42" s="98"/>
      <c r="J42" s="60"/>
      <c r="O42" s="82"/>
    </row>
    <row r="43" spans="1:15" ht="39" customHeight="1" x14ac:dyDescent="0.25">
      <c r="A43" s="106"/>
      <c r="B43" s="4" t="s">
        <v>7</v>
      </c>
      <c r="C43" s="4" t="s">
        <v>9</v>
      </c>
      <c r="D43" s="5" t="s">
        <v>64</v>
      </c>
      <c r="E43" s="5">
        <v>310</v>
      </c>
      <c r="F43" s="41">
        <f>948.5+279.1</f>
        <v>1227.5999999999999</v>
      </c>
      <c r="G43" s="42">
        <v>964.5</v>
      </c>
      <c r="H43" s="42">
        <v>818.7</v>
      </c>
      <c r="I43" s="91"/>
      <c r="J43" s="60"/>
    </row>
    <row r="44" spans="1:15" ht="39" customHeight="1" x14ac:dyDescent="0.25">
      <c r="A44" s="107"/>
      <c r="B44" s="4" t="s">
        <v>7</v>
      </c>
      <c r="C44" s="4" t="s">
        <v>9</v>
      </c>
      <c r="D44" s="5">
        <v>2110220990</v>
      </c>
      <c r="E44" s="5">
        <v>310</v>
      </c>
      <c r="F44" s="41">
        <f>1000+2144.3+155.6+844.4</f>
        <v>4144.3</v>
      </c>
      <c r="G44" s="42">
        <v>0</v>
      </c>
      <c r="H44" s="42">
        <v>0</v>
      </c>
      <c r="I44" s="86"/>
      <c r="J44" s="60"/>
    </row>
    <row r="45" spans="1:15" ht="22.5" customHeight="1" x14ac:dyDescent="0.25">
      <c r="A45" s="93" t="s">
        <v>12</v>
      </c>
      <c r="B45" s="51">
        <v>10</v>
      </c>
      <c r="C45" s="6" t="s">
        <v>9</v>
      </c>
      <c r="D45" s="6" t="s">
        <v>31</v>
      </c>
      <c r="E45" s="51"/>
      <c r="F45" s="43">
        <f>F46+F47</f>
        <v>5700</v>
      </c>
      <c r="G45" s="43">
        <f t="shared" ref="G45:H45" si="10">G46+G47</f>
        <v>10500</v>
      </c>
      <c r="H45" s="43">
        <f t="shared" si="10"/>
        <v>10500</v>
      </c>
      <c r="I45" s="11"/>
      <c r="J45" s="60"/>
    </row>
    <row r="46" spans="1:15" ht="52.5" customHeight="1" x14ac:dyDescent="0.25">
      <c r="A46" s="94"/>
      <c r="B46" s="23">
        <v>10</v>
      </c>
      <c r="C46" s="4" t="s">
        <v>9</v>
      </c>
      <c r="D46" s="22" t="s">
        <v>65</v>
      </c>
      <c r="E46" s="23">
        <v>310</v>
      </c>
      <c r="F46" s="44">
        <v>5529</v>
      </c>
      <c r="G46" s="44">
        <v>10185</v>
      </c>
      <c r="H46" s="44">
        <v>10185</v>
      </c>
      <c r="I46" s="96" t="s">
        <v>51</v>
      </c>
      <c r="J46" s="60"/>
    </row>
    <row r="47" spans="1:15" ht="59.25" customHeight="1" x14ac:dyDescent="0.25">
      <c r="A47" s="95"/>
      <c r="B47" s="23">
        <v>10</v>
      </c>
      <c r="C47" s="4" t="s">
        <v>9</v>
      </c>
      <c r="D47" s="23" t="s">
        <v>66</v>
      </c>
      <c r="E47" s="23">
        <v>310</v>
      </c>
      <c r="F47" s="44">
        <v>171</v>
      </c>
      <c r="G47" s="45">
        <v>315</v>
      </c>
      <c r="H47" s="45">
        <v>315</v>
      </c>
      <c r="I47" s="97"/>
      <c r="J47" s="60"/>
    </row>
    <row r="48" spans="1:15" x14ac:dyDescent="0.25">
      <c r="A48" s="83" t="s">
        <v>11</v>
      </c>
      <c r="B48" s="84"/>
      <c r="C48" s="84"/>
      <c r="D48" s="85"/>
      <c r="E48" s="85"/>
      <c r="F48" s="46">
        <f>F12+F15+F17+F18+F19+F20+F21+F22+F23+F24+F26+F27+F28+F30+F31+F32+F33+F35+F36+F37+F40+F42+F43+F46+F47+F44</f>
        <v>72388.7</v>
      </c>
      <c r="G48" s="46">
        <f t="shared" ref="G48:H48" si="11">G12+G15+G17+G18+G19+G20+G21+G22+G23+G24+G26+G27+G28+G30+G31+G32+G33+G35+G36+G37+G40+G42+G43+G46+G47+G44</f>
        <v>57741.1</v>
      </c>
      <c r="H48" s="46">
        <f t="shared" si="11"/>
        <v>52453.7</v>
      </c>
      <c r="I48" s="15"/>
      <c r="J48" s="60"/>
    </row>
    <row r="50" spans="9:9" x14ac:dyDescent="0.25">
      <c r="I50" s="17"/>
    </row>
  </sheetData>
  <mergeCells count="14">
    <mergeCell ref="F6:H6"/>
    <mergeCell ref="I6:I7"/>
    <mergeCell ref="A5:I5"/>
    <mergeCell ref="A45:A47"/>
    <mergeCell ref="I46:I47"/>
    <mergeCell ref="I41:I43"/>
    <mergeCell ref="A35:A36"/>
    <mergeCell ref="I10:I12"/>
    <mergeCell ref="A6:A7"/>
    <mergeCell ref="B6:B7"/>
    <mergeCell ref="C6:C7"/>
    <mergeCell ref="D6:D7"/>
    <mergeCell ref="E6:E7"/>
    <mergeCell ref="A38:A4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6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2025-08-21T22:31:47Z</dcterms:modified>
</cp:coreProperties>
</file>