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Biletsky.V\Desktop\share\2025\27\"/>
    </mc:Choice>
  </mc:AlternateContent>
  <bookViews>
    <workbookView xWindow="-15" yWindow="765" windowWidth="15255" windowHeight="11130"/>
  </bookViews>
  <sheets>
    <sheet name="2025" sheetId="19" r:id="rId1"/>
  </sheets>
  <definedNames>
    <definedName name="_xlnm._FilterDatabase" localSheetId="0" hidden="1">'2025'!$A$59:$I$81</definedName>
    <definedName name="_xlnm.Print_Titles" localSheetId="0">'2025'!$7:$7</definedName>
    <definedName name="_xlnm.Print_Area" localSheetId="0">'2025'!$A$1:$E$167</definedName>
  </definedNames>
  <calcPr calcId="152511"/>
</workbook>
</file>

<file path=xl/calcChain.xml><?xml version="1.0" encoding="utf-8"?>
<calcChain xmlns="http://schemas.openxmlformats.org/spreadsheetml/2006/main">
  <c r="D120" i="19" l="1"/>
  <c r="D123" i="19"/>
  <c r="C123" i="19" l="1"/>
  <c r="D119" i="19"/>
  <c r="C162" i="19"/>
  <c r="C160" i="19"/>
  <c r="C119" i="19" l="1"/>
  <c r="C152" i="19" l="1"/>
  <c r="D80" i="19" l="1"/>
  <c r="E80" i="19"/>
  <c r="C80" i="19"/>
  <c r="D158" i="19" l="1"/>
  <c r="E158" i="19"/>
  <c r="C158" i="19"/>
  <c r="D148" i="19"/>
  <c r="E148" i="19"/>
  <c r="C148" i="19"/>
  <c r="D126" i="19"/>
  <c r="E126" i="19"/>
  <c r="C126" i="19"/>
  <c r="D106" i="19"/>
  <c r="E106" i="19"/>
  <c r="C106" i="19"/>
  <c r="E103" i="19"/>
  <c r="C63" i="19"/>
  <c r="D78" i="19" l="1"/>
  <c r="E78" i="19"/>
  <c r="C78" i="19"/>
  <c r="E27" i="19" l="1"/>
  <c r="D10" i="19" l="1"/>
  <c r="E10" i="19"/>
  <c r="C10" i="19"/>
  <c r="D27" i="19" l="1"/>
  <c r="C27" i="19"/>
  <c r="C96" i="19" l="1"/>
  <c r="E96" i="19"/>
  <c r="D96" i="19"/>
  <c r="C94" i="19"/>
  <c r="E94" i="19"/>
  <c r="D94" i="19"/>
  <c r="E58" i="19" l="1"/>
  <c r="D58" i="19"/>
  <c r="C58" i="19"/>
  <c r="D39" i="19" l="1"/>
  <c r="E39" i="19"/>
  <c r="C39" i="19"/>
  <c r="D52" i="19" l="1"/>
  <c r="E52" i="19"/>
  <c r="C52" i="19"/>
  <c r="D101" i="19" l="1"/>
  <c r="E101" i="19"/>
  <c r="C101" i="19"/>
  <c r="D103" i="19"/>
  <c r="C103" i="19"/>
  <c r="D124" i="19"/>
  <c r="E124" i="19"/>
  <c r="E123" i="19" s="1"/>
  <c r="E119" i="19" s="1"/>
  <c r="C124" i="19"/>
  <c r="D151" i="19"/>
  <c r="E151" i="19"/>
  <c r="C151" i="19"/>
  <c r="D146" i="19"/>
  <c r="E146" i="19"/>
  <c r="C146" i="19"/>
  <c r="D144" i="19"/>
  <c r="E144" i="19"/>
  <c r="C144" i="19"/>
  <c r="D142" i="19"/>
  <c r="E142" i="19"/>
  <c r="C142" i="19"/>
  <c r="D140" i="19" l="1"/>
  <c r="E140" i="19"/>
  <c r="D138" i="19"/>
  <c r="E138" i="19"/>
  <c r="D136" i="19"/>
  <c r="E136" i="19"/>
  <c r="C140" i="19"/>
  <c r="C138" i="19" l="1"/>
  <c r="C136" i="19" l="1"/>
  <c r="D110" i="19" l="1"/>
  <c r="E110" i="19"/>
  <c r="C110" i="19"/>
  <c r="D134" i="19" l="1"/>
  <c r="E134" i="19"/>
  <c r="C134" i="19"/>
  <c r="D132" i="19"/>
  <c r="E132" i="19"/>
  <c r="C132" i="19"/>
  <c r="D156" i="19"/>
  <c r="E156" i="19"/>
  <c r="C156" i="19"/>
  <c r="D42" i="19" l="1"/>
  <c r="E42" i="19"/>
  <c r="C42" i="19"/>
  <c r="D48" i="19"/>
  <c r="E48" i="19"/>
  <c r="C48" i="19"/>
  <c r="C41" i="19" l="1"/>
  <c r="D41" i="19"/>
  <c r="D26" i="19"/>
  <c r="E26" i="19"/>
  <c r="C26" i="19"/>
  <c r="D36" i="19" l="1"/>
  <c r="E36" i="19"/>
  <c r="C36" i="19"/>
  <c r="C33" i="19"/>
  <c r="C57" i="19" s="1"/>
  <c r="D33" i="19"/>
  <c r="C30" i="19" l="1"/>
  <c r="C9" i="19" s="1"/>
  <c r="C8" i="19" s="1"/>
  <c r="D30" i="19"/>
  <c r="E33" i="19"/>
  <c r="E30" i="19" s="1"/>
  <c r="E9" i="19" l="1"/>
  <c r="E41" i="19"/>
  <c r="D9" i="19"/>
  <c r="D57" i="19"/>
  <c r="E57" i="19"/>
  <c r="E8" i="19" l="1"/>
  <c r="D8" i="19"/>
  <c r="D154" i="19" l="1"/>
  <c r="D153" i="19" s="1"/>
  <c r="E154" i="19"/>
  <c r="E153" i="19" s="1"/>
  <c r="C154" i="19"/>
  <c r="C153" i="19" s="1"/>
  <c r="D130" i="19"/>
  <c r="E130" i="19"/>
  <c r="C130" i="19"/>
  <c r="D92" i="19" l="1"/>
  <c r="E92" i="19"/>
  <c r="C92" i="19"/>
  <c r="E117" i="19" l="1"/>
  <c r="D117" i="19"/>
  <c r="E115" i="19"/>
  <c r="D115" i="19"/>
  <c r="E113" i="19"/>
  <c r="D113" i="19"/>
  <c r="E108" i="19"/>
  <c r="D108" i="19"/>
  <c r="E99" i="19"/>
  <c r="D99" i="19"/>
  <c r="E90" i="19"/>
  <c r="D90" i="19"/>
  <c r="E88" i="19"/>
  <c r="D88" i="19"/>
  <c r="E86" i="19"/>
  <c r="D86" i="19"/>
  <c r="E84" i="19"/>
  <c r="D84" i="19"/>
  <c r="E82" i="19"/>
  <c r="D82" i="19"/>
  <c r="E76" i="19"/>
  <c r="D76" i="19"/>
  <c r="E74" i="19"/>
  <c r="D74" i="19"/>
  <c r="E72" i="19"/>
  <c r="D72" i="19"/>
  <c r="E70" i="19"/>
  <c r="D70" i="19"/>
  <c r="E67" i="19"/>
  <c r="D67" i="19"/>
  <c r="E63" i="19"/>
  <c r="D63" i="19"/>
  <c r="D62" i="19" s="1"/>
  <c r="D98" i="19" l="1"/>
  <c r="D59" i="19" s="1"/>
  <c r="E62" i="19"/>
  <c r="E98" i="19"/>
  <c r="D167" i="19" l="1"/>
  <c r="E59" i="19"/>
  <c r="E167" i="19"/>
  <c r="C99" i="19" l="1"/>
  <c r="C115" i="19" l="1"/>
  <c r="C113" i="19"/>
  <c r="C108" i="19"/>
  <c r="C90" i="19"/>
  <c r="C84" i="19"/>
  <c r="C76" i="19"/>
  <c r="C74" i="19"/>
  <c r="C72" i="19"/>
  <c r="C67" i="19" l="1"/>
  <c r="C117" i="19" l="1"/>
  <c r="C98" i="19" s="1"/>
  <c r="C88" i="19"/>
  <c r="C86" i="19"/>
  <c r="C82" i="19"/>
  <c r="C70" i="19" l="1"/>
  <c r="C62" i="19" l="1"/>
  <c r="C59" i="19" s="1"/>
  <c r="C167" i="19" l="1"/>
</calcChain>
</file>

<file path=xl/sharedStrings.xml><?xml version="1.0" encoding="utf-8"?>
<sst xmlns="http://schemas.openxmlformats.org/spreadsheetml/2006/main" count="260" uniqueCount="198">
  <si>
    <t>Штрафные санкции, возмещение ущерба</t>
  </si>
  <si>
    <t>Государственная пошлина</t>
  </si>
  <si>
    <t>Единый сельскохозяйственный налог</t>
  </si>
  <si>
    <t>Платежи при пользовании природными ресурсами</t>
  </si>
  <si>
    <t>Доходы от продажи материальных и нематериальных активов</t>
  </si>
  <si>
    <t>Наименование</t>
  </si>
  <si>
    <t>Доходы от оказания платных услуг и компенсации затрат государства</t>
  </si>
  <si>
    <t>Налоговые и неналоговые доходы</t>
  </si>
  <si>
    <t>Тыс.руб.</t>
  </si>
  <si>
    <t>Транспортный налог</t>
  </si>
  <si>
    <t xml:space="preserve">Земельный налог </t>
  </si>
  <si>
    <t xml:space="preserve">Субвенция на реализацию Закона Сахалинской области "О наделении органов местного самоуправления государственными полномочиями Сахалинской области в сфере образования" </t>
  </si>
  <si>
    <t>Субвенция на реализацию Закона Сахалинской области " О наделении органов местного самоуправления государственными полномочиями Сахалинской области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t>
  </si>
  <si>
    <t>Субвенция на реализацию Закона Сахалинской области "Об  административных комиссиях в Сахалинской области"</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</si>
  <si>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t>
  </si>
  <si>
    <t xml:space="preserve">Субвенция на реализацию Закона Сахалинской области "О дополнительных мерах социальной поддержки отдельной категории педагогических работников ,  проживающих и работающих в Сахалинской области" </t>
  </si>
  <si>
    <t>Субвенция на реализацию Закона Сахалинской области "О  социальной поддержке отдельных категорий граждан, проживающих и работающих в сельской местности, поселках городского типа  на территории Сахалинской области, и о наделении органов местного самоуправления отдельными государственными полномочиями Сахалинской области по оказанию социальной поддержки "</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</si>
  <si>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опеке и попечительству"</t>
  </si>
  <si>
    <t>Субвенция на реализацию Закона Сахалинской области "О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занятости несовершеннолетних граждан в возрасте от 14 до 18 лет в свободное от учебы время"</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</si>
  <si>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оказанию гражданам бесплатной юридической помощи"</t>
  </si>
  <si>
    <t>Приложение № 1</t>
  </si>
  <si>
    <t>Итого доходов</t>
  </si>
  <si>
    <t>Субвенции  - всего, в том числе</t>
  </si>
  <si>
    <t xml:space="preserve">Субсидии -всего, в том числе </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</si>
  <si>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обеспечению питанием и молоком обучающихся в образовательных организациях"</t>
  </si>
  <si>
    <t>Субвенция из областного бюджета Сахалинской области,  за счет субвенции из федерального бюджета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</si>
  <si>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Доходы бюджетов городских округов от возврата  организациями остатков субсидий прошлых лет</t>
  </si>
  <si>
    <t>000 218 0000 00 0000 150</t>
  </si>
  <si>
    <t>Субвенция муниципальным образованиям Сахалинской области на реализацию Закона Сахалинской области "Об обращении с животными без владельцев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при осуществлении деятельности по обращению с животными без владельцев"</t>
  </si>
  <si>
    <t xml:space="preserve">       К О Д</t>
  </si>
  <si>
    <t xml:space="preserve">Субвенция муниципальным образованиям Сахалинской области на реализацию Закона Сахалинской области "О социальной поддержке граждан, являющихся родителями (законными представителями) детей, посещающих частные организации, осуществляющие присмотр и уход за детьми, и о наделении органов местного самоуправления государственными полномочиями Сахалинской области по предоставлению социальной поддержки" </t>
  </si>
  <si>
    <t>Субсидия муниципальным образованиям на поддержку муниципальных программ формирования современной городской среды</t>
  </si>
  <si>
    <t>Субсидия муниципальным образованиям Сахалинской области на развитие культуры</t>
  </si>
  <si>
    <t>Субсидия муниципальным образованиям Сахалинской области на развитие образования</t>
  </si>
  <si>
    <t>Субсидия муниципальным образованиям Сахалинской области на обеспечение населения качественным жильем</t>
  </si>
  <si>
    <t>Субсидия муниципальным образованиям Сахалинской области на осуществление мероприятий по повышению качества предоставляемых жилищно-коммунальных услуг</t>
  </si>
  <si>
    <t>Субсидия муниципальным образованиям Сахалинской области на организацию электро-, тепло-, газоснабжения</t>
  </si>
  <si>
    <t>Субсидия муниципальным образованиям Сахалинской области на софинансирование расходов муниципальных образований в сфере транспорта и дорожного хозяйства</t>
  </si>
  <si>
    <t>Субсидия муниципальным образованиям Сахалинской области на развитие агропромышленного комплекса</t>
  </si>
  <si>
    <t>Субсидия муниципальным образованиям Сахалинской области на проведение комплексных кадастровых работ</t>
  </si>
  <si>
    <t>Субсидия муниципальным образованиям Сахалинской области на софинансирование капитальных вложений в объекты муниципальной собственности</t>
  </si>
  <si>
    <t>Субсидия муниципальным образованиям Сахалинской области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t>
  </si>
  <si>
    <t>Субсидия муниципальным образованиям Сахалинской области на реализацию в Сахалинской области общественно значимых проектов в рамках проекта "Молодежный бюджет"</t>
  </si>
  <si>
    <t>000 207 00000 00 0000 150</t>
  </si>
  <si>
    <t xml:space="preserve">Иные межбюджетные трансферты -всего, в том числе </t>
  </si>
  <si>
    <t>налоговые</t>
  </si>
  <si>
    <t>неналоговые</t>
  </si>
  <si>
    <t xml:space="preserve">Доходы от использования имущества, находящегося в  государственной  и муниципальной собственности, или от деятельности                                           </t>
  </si>
  <si>
    <t xml:space="preserve">Налоги на прибыль, доходы                   </t>
  </si>
  <si>
    <t>Прочие неналоговые</t>
  </si>
  <si>
    <t>114</t>
  </si>
  <si>
    <t xml:space="preserve">Налоги на совокупный доход             </t>
  </si>
  <si>
    <t>Межбюджетные трансферты</t>
  </si>
  <si>
    <t>Налог, взимаемый в связи с применением упрощенной системы налогообложения</t>
  </si>
  <si>
    <t>Налоги на имущество</t>
  </si>
  <si>
    <t>Налог на имущество организаций по имуществу, не входящему в Единую систему газоснабжения</t>
  </si>
  <si>
    <t>Транспортный налог с организаций</t>
  </si>
  <si>
    <t>Транспортный налог с физических лиц</t>
  </si>
  <si>
    <t>000 1 06 02010 02 1000 110</t>
  </si>
  <si>
    <t>000  1 01 02010 01 1000 110</t>
  </si>
  <si>
    <t>000 1 01 02020 01 1000 110</t>
  </si>
  <si>
    <t>000 1 01 02030 01 1000 110</t>
  </si>
  <si>
    <t>000 1 01 02040 01 1000 110</t>
  </si>
  <si>
    <t>000 106 06000 04 1000 110</t>
  </si>
  <si>
    <t>000 105 03000 01 1000 110</t>
  </si>
  <si>
    <t>000 106 04000 02 1000 110</t>
  </si>
  <si>
    <t>000 106 04011 02 1000 110</t>
  </si>
  <si>
    <t>000 106 04012 02 1000 110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</si>
  <si>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</si>
  <si>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000 108 03010 01 0000 110</t>
  </si>
  <si>
    <t xml:space="preserve">Плата за негативное воздействие на окружающую среду
</t>
  </si>
  <si>
    <t>000 112 01000 01 0000 120</t>
  </si>
  <si>
    <t>Налоги на товары (работы, услуги), реализуемые на территории Российской Федерации</t>
  </si>
  <si>
    <t>Субсидия муниципальным образованиям Сахалинской области на обеспечение комплексного развития сельских территорий</t>
  </si>
  <si>
    <t>Субсидия муниципальным образованиям Сахалинской области на реализацию инициативных проектов в Сахалинской области</t>
  </si>
  <si>
    <t xml:space="preserve"> Субсидия муниципальным образованиям Сахалинской области на реализацию мероприятий по созданию условий для управления многоквартирными домами</t>
  </si>
  <si>
    <t>Субсидия муниципальным образованиям Сахалинской области на развитие физической культуры и спорта</t>
  </si>
  <si>
    <t>Субсидия муниципальным образованиям Сахалинской области на софинансирование мероприятий муниципальных программ по поддержке и развитию субъектов малого и среднего предпринимательства, физических лиц, не являющихся индивидуальными предпринимателями и применяющих специальный налоговый режим "Налог на профессиональный доход", организаций, образующих инфраструктуру поддержки субъектов малого и среднего предпринимательства</t>
  </si>
  <si>
    <t>Субсидия муниципальным образованиям Сахалинской области на создание условий для развития туризма</t>
  </si>
  <si>
    <t>Субсидия муниципальным образованиям Сахалинской области на проведение комплекса мероприятий по уничтожению борщевика Сосновского</t>
  </si>
  <si>
    <t xml:space="preserve">Субсидия муниципальным образованиям Сахалинской области на реализацию мероприятий по обеспечению питанием отдельных категорий обучающихся в муниципальных образовательных организациях
</t>
  </si>
  <si>
    <t>Субсидия муниципальным образованиям Сахалинской области на софинансирование расходов, связанных с реализацией концессионных соглашений</t>
  </si>
  <si>
    <t>Субсидия муниципальным образованиям Сахалинской области на реализацию мероприятий по рекультивации объектов размещения отходов, земель (территорий) на которых они размещены</t>
  </si>
  <si>
    <t xml:space="preserve">Субсидия муниципальным образованиям Сахалинской области на улучшение жилищных условий молодых семей </t>
  </si>
  <si>
    <t>Межбюджетные трансферты, передаваемые бюджетам городских округов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Сахалинской области</t>
  </si>
  <si>
    <t>Возврат прочих остатков субсидий, субвенций и иных межбюджетных трансфертов, имеющих целевое назначение, прошлых лет</t>
  </si>
  <si>
    <t>экологич платежи (048+047)</t>
  </si>
  <si>
    <t>000 1 05 01000 00 0000 110</t>
  </si>
  <si>
    <t>Налог, взимаемый в связи с применением патентной системы налогообложения, зачисляемый в бюджеты муниципальных округов</t>
  </si>
  <si>
    <t>000 1 05 04060 02 0000 110</t>
  </si>
  <si>
    <t>Земельный налог с организаций, обладающих земельным участком, расположенным в границах муниципальных округов</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</si>
  <si>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</si>
  <si>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000 1 06 01020 14 0000 110</t>
  </si>
  <si>
    <t xml:space="preserve">000 1 06 06032 14 0000 110
</t>
  </si>
  <si>
    <t>Земельный налог с физических лиц, обладающих земельным участком, расположенным в границах муниципальных округов</t>
  </si>
  <si>
    <t>000 106 06042 14 0000 110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</si>
  <si>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</si>
  <si>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Доходы от сдачи в аренду имущества, составляющего казну муниципальных округов (за исключением земельных участков)</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</si>
  <si>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</si>
  <si>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</si>
  <si>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</si>
  <si>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000 1 11 05012 14 0000 120</t>
  </si>
  <si>
    <t xml:space="preserve">000 1 11 05074 14 0000 120
</t>
  </si>
  <si>
    <t>000 1 11 05312 14 0000 120</t>
  </si>
  <si>
    <t>000 1 11 09044 14 0000 120</t>
  </si>
  <si>
    <t>000 1 11 09080 14 0000 120</t>
  </si>
  <si>
    <t>Прочие доходы от компенсации затрат бюджетов муниципальных округов</t>
  </si>
  <si>
    <t>000 1 13 02994 14 0000 130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</si>
  <si>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</si>
  <si>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000 1 14 06012 14 0000 430</t>
  </si>
  <si>
    <t>Дотации бюджетам муниципальных округов на выравнивание бюджетной обеспеченности из бюджета субъекта Российской Федерации</t>
  </si>
  <si>
    <t>Дотации бюджетам муниципальных округов на поддержку мер по обеспечению сбалансированности бюджетов</t>
  </si>
  <si>
    <t>Субвенции бюджетам муниципальных округов на выполнение передаваемых полномочий субъектов Российской Федерации</t>
  </si>
  <si>
    <t>904 2 02 30024 14 0000 150</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</si>
  <si>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</si>
  <si>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</si>
  <si>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</si>
  <si>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</si>
  <si>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904 2 02 35120 14 0000 150</t>
  </si>
  <si>
    <t>904 2 02 30029 14 0000 150</t>
  </si>
  <si>
    <t>904 2 02 30027 14 0000 150</t>
  </si>
  <si>
    <t>904 2 02 35082 14 0000 150</t>
  </si>
  <si>
    <t>904 2 02 15002 14 0000 150</t>
  </si>
  <si>
    <t>904 2 02 15001 14 0000 150</t>
  </si>
  <si>
    <t>Прочие субсидии бюджетам муниципальных округов</t>
  </si>
  <si>
    <t>904 2 02 29999 14 0000 150</t>
  </si>
  <si>
    <t>Субсидии бюджетам муниципальных округов на софинансирование капитальных вложений в объекты муниципальной собственности</t>
  </si>
  <si>
    <t>Субсидии бюджетам муниципальных округов на реализацию программ формирования современной городской среды</t>
  </si>
  <si>
    <t>904 2 02 25555 14 0000 150</t>
  </si>
  <si>
    <t>904 2 02 20077 14 0000 150</t>
  </si>
  <si>
    <t>Субсидии бюджетам муниципальных округов на обеспечение комплексного развития сельских территорий</t>
  </si>
  <si>
    <t>904 2 02 25576 14 0000 150</t>
  </si>
  <si>
    <t>Субсидии бюджетам муниципальных округов на проведение комплексных кадастровых работ</t>
  </si>
  <si>
    <t>904 2 02 25511 14 0000 150</t>
  </si>
  <si>
    <t>Субсидии бюджетам муниципальных округов на реализацию мероприятий государственной программы Российской Федерации "Доступная среда"</t>
  </si>
  <si>
    <t>904 2 02 25027 14 0000 150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</si>
  <si>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</si>
  <si>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904 2 02 45303 14 0000 150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</si>
  <si>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</si>
  <si>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904 2 02 45179 14 0000 150</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</si>
  <si>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</si>
  <si>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на обеспечение гос. гарантий реализации прав граждан на получение общедоступного и бесплатного дошкольного образования</t>
  </si>
  <si>
    <t>Прочие субвенции бюджетам муниципальных округов</t>
  </si>
  <si>
    <t>904 2 02 39999 14 0000 150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</si>
  <si>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</si>
  <si>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</si>
  <si>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</si>
  <si>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</si>
  <si>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000 1 01 02022 01 0000 110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</si>
  <si>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</si>
  <si>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000 1 01 02023 01 0000 110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</si>
  <si>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</si>
  <si>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000 1 01 02024 01 0000 110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</si>
  <si>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</si>
  <si>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</si>
  <si>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</si>
  <si>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</si>
  <si>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000 1 01 02080 01 0000 110</t>
  </si>
  <si>
    <t>000 1 01 02130 01 0000 110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</si>
  <si>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</si>
  <si>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</si>
  <si>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</si>
  <si>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000 1 01 02150 01 0000 110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</si>
  <si>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</si>
  <si>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000 1 01 02160 01 0000 110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</si>
  <si>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</si>
  <si>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000 1 01 02170 01 0000 110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</si>
  <si>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</si>
  <si>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Субвенция на реализацию Закона Сахалинской области "О дополнительной гарантии молодежи, проживающей и работающей в Сахалинской области"</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</si>
  <si>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</si>
  <si>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904 219 00010 00 0000 150</t>
  </si>
  <si>
    <t>Субсидии бюджетам на реализацию мероприятий по модернизации коммунальной инфраструктуры</t>
  </si>
  <si>
    <t>9042 02 25424 14 0000 150</t>
  </si>
  <si>
    <t>Субсидии бюджетам муниципальных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</si>
  <si>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оснащение предметных кабинетов общеобразовательных организаций средствами обучения и воспитания</t>
  </si>
  <si>
    <t>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</si>
  <si>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9042 02 25513 14 0000 150</t>
  </si>
  <si>
    <t>Субсидии бюджетам муниципальных округов на развитие сети учреждений культурно-досугового типа</t>
  </si>
  <si>
    <t>904 2 02 25497 14 0000 150</t>
  </si>
  <si>
    <t>Субсидии бюджетам на реализацию мероприятий по обеспечению жильем молодых семей</t>
  </si>
  <si>
    <t>Иные межбюджетные трансферты, предоставляемые из областного бюджета Сахалинской области местным бюджетам, источником финансового обеспечения которых являются иные межбюджетные трансферты из федерального бюджета,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</si>
  <si>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904 2 02 45050 14 0000 150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</si>
  <si>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</si>
  <si>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904 202 25304 14 0000150</t>
  </si>
  <si>
    <t>904 2 02 25559 14 0000 150</t>
  </si>
  <si>
    <t>904 2 02 25315 14 0000 150</t>
  </si>
  <si>
    <t>904 2 02 25154 14 0000 150</t>
  </si>
  <si>
    <t xml:space="preserve">Прочие безвозмездные поступления в бюджеты городских округов </t>
  </si>
  <si>
    <t>Межбюджетные трансферты, предоставляемые из областного бюджета Сахалинской области местным бюджетам, источником финансового обеспечения которых являются иные межбюджетные трансферты из федерального бюджета, на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t>
  </si>
  <si>
    <t>дор фонд (с учетом иниц платежей 381,7)</t>
  </si>
  <si>
    <t>Иные межбюджетные трансферты на мероприятия по осуществлению территориального общественного самоуправления</t>
  </si>
  <si>
    <t>904 2 02 49999 14 0000 150</t>
  </si>
  <si>
    <t>Прочие межбюджетные трансферты, передаваемые бюджетам муниципальных округов</t>
  </si>
  <si>
    <t>Иные межбюджетные трансферты на проведение мероприятий по поддержке развития садоводства и огородничества</t>
  </si>
  <si>
    <t xml:space="preserve">     Объем доходов бюджета Анивского муниципального округа Сахалинской области  на  2025 год и плановый период 2026 - 2027 годов</t>
  </si>
  <si>
    <t>904 2 02 25505 14 0000 150</t>
  </si>
  <si>
    <t>Субсидии бюджетам муниципальных округов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</si>
  <si>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к решению Собрания                                                                                                            Анивского муниципального округа                              от от 10.06.2025 № 132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</si>
</sst>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_-* #,##0.0_р_._-;\-* #,##0.0_р_._-;_-* &quot;-&quot;??_р_._-;_-@_-"/>
    <numFmt numFmtId="167" formatCode="#,##0.0_ ;\-#,##0.0\ "/>
  </numFmts>
  <fonts count="7" x14ac:knownFonts="1">
    <font>
      <sz val="10"/>
      <name val="Arial Cyr"/>
      <charset val="204"/>
    </font>
    <font>
      <sz val="10"/>
      <name val="Arial Cyr"/>
      <charset val="204"/>
    </font>
    <font>
      <sz val="8"/>
      <name val="Arial Cyr"/>
      <charset val="204"/>
    </font>
    <font>
      <sz val="10"/>
      <name val="Times New Roman"/>
      <family val="1"/>
      <charset val="204"/>
    </font>
    <font>
      <i/>
      <sz val="10"/>
      <name val="Times New Roman"/>
      <family val="1"/>
      <charset val="204"/>
    </font>
    <font>
      <b/>
      <sz val="10"/>
      <name val="Times New Roman"/>
      <family val="1"/>
      <charset val="204"/>
    </font>
    <font>
      <b/>
      <i/>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99">
    <xf numFmtId="0" fontId="0" fillId="0" borderId="0" xfId="0"/>
    <xf numFmtId="0" fontId="3" fillId="0" borderId="1"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center" vertical="center"/>
    </xf>
    <xf numFmtId="0" fontId="3" fillId="0" borderId="0" xfId="0" applyFont="1" applyFill="1"/>
    <xf numFmtId="166" fontId="3" fillId="0" borderId="0" xfId="0" applyNumberFormat="1" applyFont="1" applyFill="1"/>
    <xf numFmtId="0" fontId="4" fillId="0" borderId="0" xfId="0" applyFont="1" applyFill="1"/>
    <xf numFmtId="4" fontId="3" fillId="0" borderId="0" xfId="0" applyNumberFormat="1" applyFont="1" applyFill="1"/>
    <xf numFmtId="165" fontId="3" fillId="0" borderId="0" xfId="0" applyNumberFormat="1" applyFont="1" applyFill="1"/>
    <xf numFmtId="165" fontId="5" fillId="0" borderId="1" xfId="0" applyNumberFormat="1" applyFont="1" applyFill="1" applyBorder="1"/>
    <xf numFmtId="167" fontId="3" fillId="0" borderId="0" xfId="0" applyNumberFormat="1" applyFont="1" applyFill="1"/>
    <xf numFmtId="0" fontId="3" fillId="0" borderId="0" xfId="0" applyFont="1" applyFill="1" applyAlignment="1">
      <alignment horizontal="right"/>
    </xf>
    <xf numFmtId="0" fontId="3" fillId="0" borderId="0" xfId="0" applyFont="1" applyFill="1" applyAlignment="1">
      <alignment horizontal="right" vertical="center" wrapText="1"/>
    </xf>
    <xf numFmtId="0" fontId="3" fillId="0" borderId="0" xfId="0" applyFont="1" applyFill="1" applyBorder="1" applyAlignment="1">
      <alignment horizontal="center" vertical="center" wrapText="1"/>
    </xf>
    <xf numFmtId="0" fontId="3" fillId="0" borderId="3" xfId="0" applyFont="1" applyFill="1" applyBorder="1" applyAlignment="1">
      <alignment horizontal="center" vertical="top" wrapText="1"/>
    </xf>
    <xf numFmtId="4" fontId="3" fillId="0" borderId="3" xfId="0" applyNumberFormat="1" applyFont="1" applyFill="1" applyBorder="1" applyAlignment="1">
      <alignment horizontal="right" vertical="top"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left" wrapText="1"/>
    </xf>
    <xf numFmtId="165" fontId="5" fillId="0" borderId="1" xfId="1" applyNumberFormat="1" applyFont="1" applyFill="1" applyBorder="1" applyAlignment="1">
      <alignment horizontal="right" wrapText="1"/>
    </xf>
    <xf numFmtId="0" fontId="6" fillId="0" borderId="1" xfId="0" applyFont="1" applyFill="1" applyBorder="1" applyAlignment="1">
      <alignment horizontal="center" vertical="center"/>
    </xf>
    <xf numFmtId="0" fontId="6" fillId="0" borderId="1" xfId="0" applyFont="1" applyFill="1" applyBorder="1" applyAlignment="1">
      <alignment horizontal="justify" vertical="top" wrapText="1"/>
    </xf>
    <xf numFmtId="165" fontId="6" fillId="0" borderId="1" xfId="1" applyNumberFormat="1" applyFont="1" applyFill="1" applyBorder="1" applyAlignment="1">
      <alignment horizontal="right" wrapText="1"/>
    </xf>
    <xf numFmtId="0" fontId="5" fillId="0" borderId="1" xfId="0" applyFont="1" applyFill="1" applyBorder="1" applyAlignment="1">
      <alignment horizontal="center" vertical="center"/>
    </xf>
    <xf numFmtId="0" fontId="5" fillId="0" borderId="1" xfId="0" applyFont="1" applyFill="1" applyBorder="1" applyAlignment="1">
      <alignment vertical="center" wrapText="1"/>
    </xf>
    <xf numFmtId="165" fontId="3" fillId="0" borderId="1" xfId="1" applyNumberFormat="1" applyFont="1" applyFill="1" applyBorder="1" applyAlignment="1">
      <alignment horizontal="right" wrapText="1"/>
    </xf>
    <xf numFmtId="165" fontId="3" fillId="0" borderId="1" xfId="0" applyNumberFormat="1" applyFont="1" applyFill="1" applyBorder="1" applyAlignment="1">
      <alignment horizontal="right"/>
    </xf>
    <xf numFmtId="0" fontId="5" fillId="0" borderId="1" xfId="0" applyFont="1" applyFill="1" applyBorder="1" applyAlignment="1">
      <alignment horizontal="justify" vertical="top" wrapText="1"/>
    </xf>
    <xf numFmtId="0" fontId="3" fillId="0" borderId="1" xfId="0" applyFont="1" applyFill="1" applyBorder="1" applyAlignment="1">
      <alignment horizontal="left" vertical="top" wrapText="1"/>
    </xf>
    <xf numFmtId="0" fontId="5" fillId="0" borderId="1" xfId="0" applyFont="1" applyFill="1" applyBorder="1" applyAlignment="1">
      <alignment horizontal="left" wrapText="1"/>
    </xf>
    <xf numFmtId="49" fontId="4" fillId="0" borderId="1" xfId="0" applyNumberFormat="1" applyFont="1" applyFill="1" applyBorder="1" applyAlignment="1">
      <alignment wrapText="1"/>
    </xf>
    <xf numFmtId="165" fontId="4" fillId="0" borderId="1" xfId="0" applyNumberFormat="1" applyFont="1" applyFill="1" applyBorder="1" applyAlignment="1">
      <alignment horizontal="right"/>
    </xf>
    <xf numFmtId="49" fontId="3" fillId="0" borderId="1" xfId="0" applyNumberFormat="1" applyFont="1" applyFill="1" applyBorder="1" applyAlignment="1">
      <alignment wrapText="1"/>
    </xf>
    <xf numFmtId="165" fontId="4" fillId="0" borderId="1" xfId="1" applyNumberFormat="1" applyFont="1" applyFill="1" applyBorder="1" applyAlignment="1">
      <alignment horizontal="right" wrapText="1"/>
    </xf>
    <xf numFmtId="49" fontId="3" fillId="0" borderId="1" xfId="0" applyNumberFormat="1" applyFont="1" applyFill="1" applyBorder="1" applyAlignment="1">
      <alignment vertical="top" wrapText="1"/>
    </xf>
    <xf numFmtId="165" fontId="3" fillId="0" borderId="1" xfId="1" applyNumberFormat="1" applyFont="1" applyFill="1" applyBorder="1" applyAlignment="1">
      <alignment horizontal="right" vertical="top" wrapText="1"/>
    </xf>
    <xf numFmtId="165" fontId="3" fillId="0" borderId="1" xfId="0" applyNumberFormat="1" applyFont="1" applyFill="1" applyBorder="1" applyAlignment="1">
      <alignment horizontal="right" vertical="top"/>
    </xf>
    <xf numFmtId="49" fontId="6" fillId="0" borderId="1" xfId="0" applyNumberFormat="1" applyFont="1" applyFill="1" applyBorder="1" applyAlignment="1">
      <alignment wrapText="1"/>
    </xf>
    <xf numFmtId="49" fontId="5" fillId="0" borderId="1" xfId="0" applyNumberFormat="1" applyFont="1" applyFill="1" applyBorder="1" applyAlignment="1">
      <alignment wrapText="1"/>
    </xf>
    <xf numFmtId="165" fontId="3" fillId="0" borderId="1" xfId="1" applyNumberFormat="1" applyFont="1" applyFill="1" applyBorder="1" applyAlignment="1">
      <alignment horizontal="right"/>
    </xf>
    <xf numFmtId="0" fontId="5" fillId="0" borderId="1" xfId="0" applyFont="1" applyFill="1" applyBorder="1" applyAlignment="1">
      <alignment wrapText="1"/>
    </xf>
    <xf numFmtId="0" fontId="3" fillId="0" borderId="1" xfId="0" applyFont="1" applyFill="1" applyBorder="1" applyAlignment="1">
      <alignment horizontal="left" vertical="center" wrapText="1"/>
    </xf>
    <xf numFmtId="165" fontId="5" fillId="0" borderId="1" xfId="1" applyNumberFormat="1" applyFont="1" applyFill="1" applyBorder="1" applyAlignment="1">
      <alignment horizontal="right"/>
    </xf>
    <xf numFmtId="165" fontId="5" fillId="0" borderId="1" xfId="0" applyNumberFormat="1" applyFont="1" applyFill="1" applyBorder="1" applyAlignment="1">
      <alignment horizontal="right"/>
    </xf>
    <xf numFmtId="49" fontId="5" fillId="0" borderId="1" xfId="0" applyNumberFormat="1" applyFont="1" applyFill="1" applyBorder="1" applyAlignment="1">
      <alignment horizontal="center" vertical="center"/>
    </xf>
    <xf numFmtId="166" fontId="5" fillId="0" borderId="1" xfId="1" applyNumberFormat="1" applyFont="1" applyFill="1" applyBorder="1" applyAlignment="1">
      <alignment horizontal="right" wrapText="1"/>
    </xf>
    <xf numFmtId="0" fontId="4" fillId="0" borderId="1" xfId="0" applyFont="1" applyFill="1" applyBorder="1" applyAlignment="1">
      <alignment horizontal="justify" vertical="top" wrapText="1"/>
    </xf>
    <xf numFmtId="165" fontId="3" fillId="0" borderId="1" xfId="0" applyNumberFormat="1" applyFont="1" applyBorder="1"/>
    <xf numFmtId="165" fontId="3" fillId="0" borderId="1" xfId="0" applyNumberFormat="1" applyFont="1" applyFill="1" applyBorder="1" applyAlignment="1">
      <alignment horizontal="left"/>
    </xf>
    <xf numFmtId="165" fontId="3" fillId="0" borderId="1" xfId="0" applyNumberFormat="1" applyFont="1" applyFill="1" applyBorder="1"/>
    <xf numFmtId="165" fontId="5" fillId="0" borderId="1" xfId="0" applyNumberFormat="1" applyFont="1" applyBorder="1"/>
    <xf numFmtId="165" fontId="5" fillId="0" borderId="4" xfId="1" applyNumberFormat="1" applyFont="1" applyFill="1" applyBorder="1" applyAlignment="1">
      <alignment horizontal="right" wrapText="1"/>
    </xf>
    <xf numFmtId="165" fontId="5" fillId="0" borderId="1" xfId="0" applyNumberFormat="1" applyFont="1" applyFill="1" applyBorder="1" applyAlignment="1">
      <alignment horizontal="right" wrapText="1"/>
    </xf>
    <xf numFmtId="165" fontId="3" fillId="0" borderId="1" xfId="0" applyNumberFormat="1" applyFont="1" applyFill="1" applyBorder="1" applyAlignment="1">
      <alignment horizontal="left" wrapText="1"/>
    </xf>
    <xf numFmtId="165" fontId="3" fillId="0" borderId="1" xfId="0" applyNumberFormat="1" applyFont="1" applyFill="1" applyBorder="1" applyAlignment="1">
      <alignment horizontal="center"/>
    </xf>
    <xf numFmtId="0" fontId="3" fillId="0" borderId="1" xfId="0" applyFont="1" applyFill="1" applyBorder="1" applyAlignment="1">
      <alignment vertical="center"/>
    </xf>
    <xf numFmtId="165" fontId="5" fillId="0" borderId="1" xfId="0" applyNumberFormat="1" applyFont="1" applyFill="1" applyBorder="1" applyAlignment="1"/>
    <xf numFmtId="0" fontId="5" fillId="0" borderId="1" xfId="0" applyFont="1" applyFill="1" applyBorder="1" applyAlignment="1">
      <alignment horizontal="right" vertical="top" wrapText="1"/>
    </xf>
    <xf numFmtId="167" fontId="5" fillId="0" borderId="1" xfId="0" applyNumberFormat="1" applyFont="1" applyFill="1" applyBorder="1" applyAlignment="1">
      <alignment horizontal="right"/>
    </xf>
    <xf numFmtId="165" fontId="3" fillId="0" borderId="1" xfId="0" applyNumberFormat="1" applyFont="1" applyFill="1" applyBorder="1" applyAlignment="1">
      <alignment horizontal="right" wrapText="1"/>
    </xf>
    <xf numFmtId="0" fontId="3" fillId="0" borderId="1" xfId="0" applyFont="1" applyBorder="1" applyAlignment="1">
      <alignment horizontal="center" vertical="center" wrapText="1"/>
    </xf>
    <xf numFmtId="0" fontId="3" fillId="0" borderId="1" xfId="0" applyFont="1" applyFill="1" applyBorder="1" applyAlignment="1">
      <alignment horizontal="justify" vertical="top" wrapText="1"/>
    </xf>
    <xf numFmtId="0" fontId="3" fillId="0" borderId="1" xfId="0" applyFont="1" applyFill="1" applyBorder="1" applyAlignment="1">
      <alignment wrapText="1"/>
    </xf>
    <xf numFmtId="0" fontId="3" fillId="0" borderId="1" xfId="0" applyFont="1" applyFill="1" applyBorder="1" applyAlignment="1">
      <alignment vertical="center" wrapText="1"/>
    </xf>
    <xf numFmtId="0" fontId="3" fillId="0" borderId="1" xfId="0" applyFont="1" applyBorder="1" applyAlignment="1">
      <alignment wrapText="1"/>
    </xf>
    <xf numFmtId="0" fontId="3" fillId="0" borderId="0" xfId="0" applyFont="1" applyFill="1" applyAlignment="1">
      <alignment wrapText="1"/>
    </xf>
    <xf numFmtId="0" fontId="3" fillId="0" borderId="1" xfId="0" applyFont="1" applyBorder="1" applyAlignment="1">
      <alignment horizontal="center" vertical="top" wrapText="1"/>
    </xf>
    <xf numFmtId="0" fontId="3" fillId="0" borderId="1" xfId="0" applyFont="1" applyBorder="1" applyAlignment="1">
      <alignment vertical="center" wrapText="1"/>
    </xf>
    <xf numFmtId="0" fontId="6" fillId="0" borderId="1" xfId="0" applyFont="1" applyFill="1" applyBorder="1" applyAlignment="1">
      <alignment wrapText="1"/>
    </xf>
    <xf numFmtId="0" fontId="3" fillId="0" borderId="1" xfId="0" applyFont="1" applyBorder="1" applyAlignment="1">
      <alignment horizontal="justify" vertical="center" wrapText="1"/>
    </xf>
    <xf numFmtId="0" fontId="3" fillId="0" borderId="2" xfId="0" applyFont="1" applyBorder="1" applyAlignment="1">
      <alignment horizontal="center" vertical="center" wrapText="1"/>
    </xf>
    <xf numFmtId="0" fontId="3" fillId="0" borderId="4" xfId="0" applyFont="1" applyBorder="1" applyAlignment="1">
      <alignment vertical="center" wrapText="1"/>
    </xf>
    <xf numFmtId="0" fontId="3" fillId="0" borderId="1" xfId="0" applyFont="1" applyBorder="1" applyAlignment="1">
      <alignment horizontal="center" vertical="center"/>
    </xf>
    <xf numFmtId="165" fontId="3" fillId="0" borderId="1" xfId="0" applyNumberFormat="1" applyFont="1" applyBorder="1" applyAlignment="1">
      <alignment horizontal="left"/>
    </xf>
    <xf numFmtId="165" fontId="3" fillId="2" borderId="1" xfId="0" applyNumberFormat="1" applyFont="1" applyFill="1" applyBorder="1"/>
    <xf numFmtId="0" fontId="3" fillId="2" borderId="0" xfId="0" applyFont="1" applyFill="1"/>
    <xf numFmtId="0" fontId="3" fillId="2" borderId="2" xfId="0" applyFont="1" applyFill="1" applyBorder="1" applyAlignment="1">
      <alignment vertical="center" wrapText="1"/>
    </xf>
    <xf numFmtId="0" fontId="3" fillId="2" borderId="1" xfId="0" applyFont="1" applyFill="1" applyBorder="1" applyAlignment="1">
      <alignment horizontal="justify" vertical="center" wrapText="1"/>
    </xf>
    <xf numFmtId="165" fontId="5" fillId="2" borderId="1" xfId="0" applyNumberFormat="1" applyFont="1" applyFill="1" applyBorder="1"/>
    <xf numFmtId="0" fontId="3" fillId="0" borderId="1" xfId="0" applyFont="1" applyFill="1" applyBorder="1" applyAlignment="1">
      <alignment horizontal="justify" vertical="top" wrapText="1"/>
    </xf>
    <xf numFmtId="0" fontId="3" fillId="0" borderId="1" xfId="0" applyFont="1" applyFill="1" applyBorder="1" applyAlignment="1">
      <alignment wrapText="1"/>
    </xf>
    <xf numFmtId="49" fontId="3" fillId="0" borderId="1" xfId="0" applyNumberFormat="1" applyFont="1" applyFill="1" applyBorder="1" applyAlignment="1">
      <alignment vertical="center" wrapText="1"/>
    </xf>
    <xf numFmtId="0" fontId="5" fillId="0" borderId="0" xfId="0" applyFont="1" applyFill="1" applyAlignment="1">
      <alignment horizontal="center" wrapText="1"/>
    </xf>
    <xf numFmtId="0" fontId="3" fillId="0" borderId="0" xfId="0" applyFont="1" applyFill="1" applyAlignment="1">
      <alignment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Fill="1" applyBorder="1" applyAlignment="1"/>
    <xf numFmtId="0" fontId="3" fillId="0" borderId="2" xfId="0" applyFont="1" applyFill="1" applyBorder="1" applyAlignment="1">
      <alignment vertical="center" wrapText="1"/>
    </xf>
    <xf numFmtId="0" fontId="3" fillId="0" borderId="4" xfId="0" applyFont="1" applyFill="1" applyBorder="1" applyAlignment="1">
      <alignment wrapText="1"/>
    </xf>
    <xf numFmtId="0" fontId="3" fillId="0" borderId="1" xfId="0" applyFont="1" applyFill="1" applyBorder="1" applyAlignment="1">
      <alignment vertical="center" wrapText="1"/>
    </xf>
    <xf numFmtId="0" fontId="3" fillId="0" borderId="1" xfId="0" applyFont="1" applyBorder="1" applyAlignment="1">
      <alignment wrapText="1"/>
    </xf>
    <xf numFmtId="0" fontId="3" fillId="0" borderId="4" xfId="0" applyFont="1" applyBorder="1" applyAlignment="1">
      <alignment wrapText="1"/>
    </xf>
    <xf numFmtId="0" fontId="3" fillId="2" borderId="2" xfId="0" applyFont="1" applyFill="1" applyBorder="1" applyAlignment="1">
      <alignment vertical="center" wrapText="1"/>
    </xf>
    <xf numFmtId="0" fontId="0" fillId="2" borderId="4" xfId="0" applyFont="1" applyFill="1" applyBorder="1" applyAlignment="1">
      <alignment wrapText="1"/>
    </xf>
    <xf numFmtId="0" fontId="3" fillId="2" borderId="4" xfId="0" applyFont="1" applyFill="1" applyBorder="1" applyAlignment="1">
      <alignment vertical="center" wrapText="1"/>
    </xf>
    <xf numFmtId="0" fontId="0" fillId="0" borderId="4" xfId="0" applyFont="1" applyFill="1" applyBorder="1" applyAlignment="1">
      <alignment wrapText="1"/>
    </xf>
    <xf numFmtId="49" fontId="3" fillId="0" borderId="2" xfId="0" applyNumberFormat="1" applyFont="1" applyFill="1" applyBorder="1" applyAlignment="1">
      <alignment vertical="center" wrapText="1"/>
    </xf>
    <xf numFmtId="0" fontId="3" fillId="0" borderId="4" xfId="0" applyFont="1" applyFill="1" applyBorder="1" applyAlignment="1">
      <alignment vertical="center" wrapText="1"/>
    </xf>
    <xf numFmtId="0" fontId="3" fillId="0" borderId="2" xfId="0" applyFont="1" applyFill="1" applyBorder="1" applyAlignment="1">
      <alignment vertical="top" wrapText="1"/>
    </xf>
    <xf numFmtId="0" fontId="3" fillId="0" borderId="4" xfId="0" applyFont="1" applyBorder="1" applyAlignment="1">
      <alignment vertical="top" wrapText="1"/>
    </xf>
  </cellXfs>
  <cellStyles count="2">
    <cellStyle name="Обычный" xfId="0" builtinId="0"/>
    <cellStyle name="Финансовый" xfId="1" builtinId="3"/>
  </cellStyles>
  <dxfs count="0"/>
  <tableStyles count="0" defaultTableStyle="TableStyleMedium9" defaultPivotStyle="PivotStyleLight16"/>
  <colors>
    <mruColors>
      <color rgb="FFFFFFCC"/>
      <color rgb="FFCCECFF"/>
      <color rgb="FFDD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8"/>
  <sheetViews>
    <sheetView tabSelected="1" zoomScaleNormal="100" zoomScaleSheetLayoutView="120" workbookViewId="0">
      <selection activeCell="E3" sqref="E3"/>
    </sheetView>
  </sheetViews>
  <sheetFormatPr defaultRowHeight="12.75" x14ac:dyDescent="0.2"/>
  <cols>
    <col min="1" max="1" width="28.85546875" style="3" customWidth="1"/>
    <col min="2" max="2" width="64" style="64" customWidth="1"/>
    <col min="3" max="3" width="19" style="4" customWidth="1"/>
    <col min="4" max="4" width="18.42578125" style="4" customWidth="1"/>
    <col min="5" max="5" width="20.42578125" style="4" customWidth="1"/>
    <col min="6" max="6" width="9.140625" style="4"/>
    <col min="7" max="7" width="13.5703125" style="4" bestFit="1" customWidth="1"/>
    <col min="8" max="8" width="13" style="4" customWidth="1"/>
    <col min="9" max="9" width="13.140625" style="4" customWidth="1"/>
    <col min="10" max="16384" width="9.140625" style="4"/>
  </cols>
  <sheetData>
    <row r="1" spans="1:9" ht="1.5" customHeight="1" x14ac:dyDescent="0.2"/>
    <row r="2" spans="1:9" ht="12.75" customHeight="1" x14ac:dyDescent="0.2">
      <c r="E2" s="11" t="s">
        <v>20</v>
      </c>
    </row>
    <row r="3" spans="1:9" ht="53.25" customHeight="1" x14ac:dyDescent="0.2">
      <c r="E3" s="12" t="s">
        <v>197</v>
      </c>
    </row>
    <row r="4" spans="1:9" ht="10.5" customHeight="1" x14ac:dyDescent="0.2">
      <c r="C4" s="2"/>
    </row>
    <row r="5" spans="1:9" ht="16.5" customHeight="1" x14ac:dyDescent="0.2">
      <c r="A5" s="81" t="s">
        <v>194</v>
      </c>
      <c r="B5" s="81"/>
      <c r="C5" s="81"/>
      <c r="D5" s="82"/>
      <c r="E5" s="82"/>
    </row>
    <row r="6" spans="1:9" x14ac:dyDescent="0.2">
      <c r="A6" s="13"/>
      <c r="B6" s="14"/>
      <c r="E6" s="15" t="s">
        <v>8</v>
      </c>
    </row>
    <row r="7" spans="1:9" ht="24.75" customHeight="1" x14ac:dyDescent="0.2">
      <c r="A7" s="1" t="s">
        <v>29</v>
      </c>
      <c r="B7" s="16" t="s">
        <v>5</v>
      </c>
      <c r="C7" s="16">
        <v>2025</v>
      </c>
      <c r="D7" s="16">
        <v>2026</v>
      </c>
      <c r="E7" s="16">
        <v>2027</v>
      </c>
    </row>
    <row r="8" spans="1:9" ht="18.75" customHeight="1" x14ac:dyDescent="0.25">
      <c r="A8" s="1"/>
      <c r="B8" s="17" t="s">
        <v>7</v>
      </c>
      <c r="C8" s="18">
        <f>C9+C41</f>
        <v>666198.89999999991</v>
      </c>
      <c r="D8" s="18">
        <f>D9+D41</f>
        <v>688218.79999999993</v>
      </c>
      <c r="E8" s="18">
        <f>E9+E41</f>
        <v>715907.29999999993</v>
      </c>
      <c r="G8" s="5"/>
    </row>
    <row r="9" spans="1:9" s="6" customFormat="1" ht="16.5" hidden="1" customHeight="1" x14ac:dyDescent="0.25">
      <c r="A9" s="19"/>
      <c r="B9" s="20" t="s">
        <v>45</v>
      </c>
      <c r="C9" s="21">
        <f>C10+C25+C26+C30+C39</f>
        <v>612701.19999999995</v>
      </c>
      <c r="D9" s="21">
        <f>D10+D25+D26+D30+D39</f>
        <v>635526.1</v>
      </c>
      <c r="E9" s="21">
        <f>E10+E25+E26+E30+E39</f>
        <v>663204.6</v>
      </c>
    </row>
    <row r="10" spans="1:9" ht="22.5" hidden="1" customHeight="1" x14ac:dyDescent="0.2">
      <c r="A10" s="22">
        <v>101</v>
      </c>
      <c r="B10" s="23" t="s">
        <v>48</v>
      </c>
      <c r="C10" s="18">
        <f>SUM(C11:C24)</f>
        <v>300958</v>
      </c>
      <c r="D10" s="18">
        <f t="shared" ref="D10:E10" si="0">SUM(D11:D24)</f>
        <v>312875</v>
      </c>
      <c r="E10" s="18">
        <f t="shared" si="0"/>
        <v>330302</v>
      </c>
      <c r="F10" s="7"/>
      <c r="G10" s="7"/>
      <c r="H10" s="7"/>
      <c r="I10" s="7"/>
    </row>
    <row r="11" spans="1:9" ht="21.75" hidden="1" customHeight="1" x14ac:dyDescent="0.2">
      <c r="A11" s="1" t="s">
        <v>59</v>
      </c>
      <c r="B11" s="61" t="s">
        <v>144</v>
      </c>
      <c r="C11" s="24">
        <v>295000</v>
      </c>
      <c r="D11" s="24">
        <v>306660</v>
      </c>
      <c r="E11" s="25">
        <v>323830</v>
      </c>
      <c r="F11" s="7"/>
      <c r="G11" s="7"/>
      <c r="H11" s="7"/>
      <c r="I11" s="7"/>
    </row>
    <row r="12" spans="1:9" ht="24.75" hidden="1" customHeight="1" x14ac:dyDescent="0.2">
      <c r="A12" s="1" t="s">
        <v>60</v>
      </c>
      <c r="B12" s="61" t="s">
        <v>145</v>
      </c>
      <c r="C12" s="24">
        <v>188</v>
      </c>
      <c r="D12" s="24">
        <v>195</v>
      </c>
      <c r="E12" s="25">
        <v>202</v>
      </c>
      <c r="F12" s="7"/>
      <c r="G12" s="7"/>
      <c r="H12" s="7"/>
      <c r="I12" s="7"/>
    </row>
    <row r="13" spans="1:9" ht="24.75" hidden="1" customHeight="1" x14ac:dyDescent="0.2">
      <c r="A13" s="1" t="s">
        <v>146</v>
      </c>
      <c r="B13" s="61" t="s">
        <v>147</v>
      </c>
      <c r="C13" s="24">
        <v>0</v>
      </c>
      <c r="D13" s="24">
        <v>0</v>
      </c>
      <c r="E13" s="25">
        <v>0</v>
      </c>
      <c r="F13" s="7"/>
      <c r="G13" s="7"/>
      <c r="H13" s="7"/>
      <c r="I13" s="7"/>
    </row>
    <row r="14" spans="1:9" ht="24.75" hidden="1" customHeight="1" x14ac:dyDescent="0.2">
      <c r="A14" s="1" t="s">
        <v>148</v>
      </c>
      <c r="B14" s="61" t="s">
        <v>149</v>
      </c>
      <c r="C14" s="24">
        <v>0</v>
      </c>
      <c r="D14" s="24">
        <v>0</v>
      </c>
      <c r="E14" s="25">
        <v>0</v>
      </c>
      <c r="F14" s="7"/>
      <c r="G14" s="7"/>
      <c r="H14" s="7"/>
      <c r="I14" s="7"/>
    </row>
    <row r="15" spans="1:9" ht="24.75" hidden="1" customHeight="1" x14ac:dyDescent="0.2">
      <c r="A15" s="1" t="s">
        <v>150</v>
      </c>
      <c r="B15" s="61" t="s">
        <v>151</v>
      </c>
      <c r="C15" s="24">
        <v>0</v>
      </c>
      <c r="D15" s="24">
        <v>0</v>
      </c>
      <c r="E15" s="25">
        <v>0</v>
      </c>
      <c r="F15" s="7"/>
      <c r="G15" s="7"/>
      <c r="H15" s="7"/>
      <c r="I15" s="7"/>
    </row>
    <row r="16" spans="1:9" ht="24.75" hidden="1" customHeight="1" x14ac:dyDescent="0.2">
      <c r="A16" s="1" t="s">
        <v>152</v>
      </c>
      <c r="B16" s="61" t="s">
        <v>153</v>
      </c>
      <c r="C16" s="24">
        <v>0</v>
      </c>
      <c r="D16" s="24">
        <v>0</v>
      </c>
      <c r="E16" s="25">
        <v>0</v>
      </c>
      <c r="F16" s="7"/>
      <c r="G16" s="7"/>
      <c r="H16" s="7"/>
      <c r="I16" s="7"/>
    </row>
    <row r="17" spans="1:9" ht="22.5" hidden="1" customHeight="1" x14ac:dyDescent="0.2">
      <c r="A17" s="1" t="s">
        <v>61</v>
      </c>
      <c r="B17" s="61" t="s">
        <v>154</v>
      </c>
      <c r="C17" s="24">
        <v>4900</v>
      </c>
      <c r="D17" s="24">
        <v>5110</v>
      </c>
      <c r="E17" s="25">
        <v>5320</v>
      </c>
      <c r="F17" s="7"/>
      <c r="G17" s="7"/>
      <c r="H17" s="7"/>
      <c r="I17" s="7"/>
    </row>
    <row r="18" spans="1:9" ht="22.5" hidden="1" customHeight="1" x14ac:dyDescent="0.2">
      <c r="A18" s="1" t="s">
        <v>62</v>
      </c>
      <c r="B18" s="61" t="s">
        <v>155</v>
      </c>
      <c r="C18" s="24">
        <v>870</v>
      </c>
      <c r="D18" s="24">
        <v>910</v>
      </c>
      <c r="E18" s="25">
        <v>950</v>
      </c>
      <c r="F18" s="7"/>
      <c r="G18" s="7"/>
      <c r="H18" s="7"/>
      <c r="I18" s="7"/>
    </row>
    <row r="19" spans="1:9" ht="19.5" hidden="1" customHeight="1" x14ac:dyDescent="0.2">
      <c r="A19" s="1" t="s">
        <v>157</v>
      </c>
      <c r="B19" s="61" t="s">
        <v>156</v>
      </c>
      <c r="C19" s="24">
        <v>0</v>
      </c>
      <c r="D19" s="24">
        <v>0</v>
      </c>
      <c r="E19" s="25">
        <v>0</v>
      </c>
      <c r="F19" s="7"/>
      <c r="G19" s="7"/>
      <c r="H19" s="7"/>
      <c r="I19" s="7"/>
    </row>
    <row r="20" spans="1:9" ht="21.75" hidden="1" customHeight="1" x14ac:dyDescent="0.2">
      <c r="A20" s="1" t="s">
        <v>158</v>
      </c>
      <c r="B20" s="61" t="s">
        <v>159</v>
      </c>
      <c r="C20" s="24">
        <v>0</v>
      </c>
      <c r="D20" s="24">
        <v>0</v>
      </c>
      <c r="E20" s="25">
        <v>0</v>
      </c>
      <c r="F20" s="7"/>
      <c r="G20" s="7"/>
      <c r="H20" s="7"/>
      <c r="I20" s="7"/>
    </row>
    <row r="21" spans="1:9" ht="21.75" hidden="1" customHeight="1" x14ac:dyDescent="0.2">
      <c r="A21" s="1" t="s">
        <v>160</v>
      </c>
      <c r="B21" s="61" t="s">
        <v>161</v>
      </c>
      <c r="C21" s="24">
        <v>0</v>
      </c>
      <c r="D21" s="24">
        <v>0</v>
      </c>
      <c r="E21" s="25">
        <v>0</v>
      </c>
      <c r="F21" s="7"/>
      <c r="G21" s="7"/>
      <c r="H21" s="7"/>
      <c r="I21" s="7"/>
    </row>
    <row r="22" spans="1:9" ht="21.75" hidden="1" customHeight="1" x14ac:dyDescent="0.2">
      <c r="A22" s="1" t="s">
        <v>162</v>
      </c>
      <c r="B22" s="61" t="s">
        <v>163</v>
      </c>
      <c r="C22" s="24">
        <v>0</v>
      </c>
      <c r="D22" s="24">
        <v>0</v>
      </c>
      <c r="E22" s="25">
        <v>0</v>
      </c>
      <c r="F22" s="7"/>
      <c r="G22" s="7"/>
      <c r="H22" s="7"/>
      <c r="I22" s="7"/>
    </row>
    <row r="23" spans="1:9" ht="21.75" hidden="1" customHeight="1" x14ac:dyDescent="0.2">
      <c r="A23" s="1" t="s">
        <v>164</v>
      </c>
      <c r="B23" s="61" t="s">
        <v>165</v>
      </c>
      <c r="C23" s="24">
        <v>0</v>
      </c>
      <c r="D23" s="24">
        <v>0</v>
      </c>
      <c r="E23" s="25">
        <v>0</v>
      </c>
      <c r="F23" s="7"/>
      <c r="G23" s="7"/>
      <c r="H23" s="7"/>
      <c r="I23" s="7"/>
    </row>
    <row r="24" spans="1:9" ht="21.75" hidden="1" customHeight="1" x14ac:dyDescent="0.2">
      <c r="A24" s="1" t="s">
        <v>166</v>
      </c>
      <c r="B24" s="61" t="s">
        <v>167</v>
      </c>
      <c r="C24" s="24">
        <v>0</v>
      </c>
      <c r="D24" s="24">
        <v>0</v>
      </c>
      <c r="E24" s="25">
        <v>0</v>
      </c>
      <c r="F24" s="7"/>
      <c r="G24" s="7"/>
      <c r="H24" s="7"/>
      <c r="I24" s="7"/>
    </row>
    <row r="25" spans="1:9" ht="32.25" hidden="1" customHeight="1" x14ac:dyDescent="0.2">
      <c r="A25" s="22">
        <v>103</v>
      </c>
      <c r="B25" s="26" t="s">
        <v>72</v>
      </c>
      <c r="C25" s="18">
        <v>17659.8</v>
      </c>
      <c r="D25" s="18">
        <v>18132.8</v>
      </c>
      <c r="E25" s="18">
        <v>23373.599999999999</v>
      </c>
      <c r="F25" s="7"/>
      <c r="G25" s="18"/>
      <c r="H25" s="18"/>
      <c r="I25" s="18"/>
    </row>
    <row r="26" spans="1:9" ht="15" hidden="1" customHeight="1" x14ac:dyDescent="0.2">
      <c r="A26" s="22">
        <v>105</v>
      </c>
      <c r="B26" s="26" t="s">
        <v>51</v>
      </c>
      <c r="C26" s="18">
        <f>C29+C28+C27</f>
        <v>174731.4</v>
      </c>
      <c r="D26" s="18">
        <f t="shared" ref="D26:E26" si="1">D29+D28+D27</f>
        <v>181765.3</v>
      </c>
      <c r="E26" s="18">
        <f t="shared" si="1"/>
        <v>184472</v>
      </c>
      <c r="F26" s="7"/>
      <c r="G26" s="7"/>
      <c r="H26" s="7"/>
      <c r="I26" s="7"/>
    </row>
    <row r="27" spans="1:9" ht="14.25" hidden="1" customHeight="1" x14ac:dyDescent="0.2">
      <c r="A27" s="1" t="s">
        <v>87</v>
      </c>
      <c r="B27" s="61" t="s">
        <v>53</v>
      </c>
      <c r="C27" s="24">
        <f>161241+1483.4</f>
        <v>162724.4</v>
      </c>
      <c r="D27" s="24">
        <f>167691+1775.3</f>
        <v>169466.3</v>
      </c>
      <c r="E27" s="25">
        <f>174399-2669</f>
        <v>171730</v>
      </c>
      <c r="F27" s="7"/>
      <c r="G27" s="7"/>
      <c r="H27" s="7"/>
      <c r="I27" s="7"/>
    </row>
    <row r="28" spans="1:9" ht="15" hidden="1" customHeight="1" x14ac:dyDescent="0.2">
      <c r="A28" s="1" t="s">
        <v>64</v>
      </c>
      <c r="B28" s="60" t="s">
        <v>2</v>
      </c>
      <c r="C28" s="24">
        <v>1460</v>
      </c>
      <c r="D28" s="24">
        <v>1499</v>
      </c>
      <c r="E28" s="25">
        <v>1553</v>
      </c>
      <c r="F28" s="7"/>
      <c r="G28" s="7"/>
      <c r="H28" s="7"/>
      <c r="I28" s="7"/>
    </row>
    <row r="29" spans="1:9" ht="26.25" hidden="1" customHeight="1" x14ac:dyDescent="0.2">
      <c r="A29" s="1" t="s">
        <v>89</v>
      </c>
      <c r="B29" s="27" t="s">
        <v>88</v>
      </c>
      <c r="C29" s="24">
        <v>10547</v>
      </c>
      <c r="D29" s="24">
        <v>10800</v>
      </c>
      <c r="E29" s="24">
        <v>11189</v>
      </c>
      <c r="F29" s="7"/>
      <c r="G29" s="7"/>
      <c r="H29" s="7"/>
      <c r="I29" s="7"/>
    </row>
    <row r="30" spans="1:9" ht="15.75" hidden="1" customHeight="1" x14ac:dyDescent="0.2">
      <c r="A30" s="22">
        <v>106</v>
      </c>
      <c r="B30" s="28" t="s">
        <v>54</v>
      </c>
      <c r="C30" s="18">
        <f>C31+C32+C33+C36</f>
        <v>115352</v>
      </c>
      <c r="D30" s="18">
        <f t="shared" ref="D30:E30" si="2">D31+D32+D33+D36</f>
        <v>118753</v>
      </c>
      <c r="E30" s="18">
        <f t="shared" si="2"/>
        <v>121057</v>
      </c>
      <c r="F30" s="7"/>
      <c r="G30" s="7"/>
      <c r="H30" s="7"/>
      <c r="I30" s="7"/>
    </row>
    <row r="31" spans="1:9" ht="18" hidden="1" customHeight="1" x14ac:dyDescent="0.2">
      <c r="A31" s="1" t="s">
        <v>58</v>
      </c>
      <c r="B31" s="61" t="s">
        <v>55</v>
      </c>
      <c r="C31" s="24">
        <v>56634</v>
      </c>
      <c r="D31" s="24">
        <v>59000</v>
      </c>
      <c r="E31" s="25">
        <v>60100</v>
      </c>
      <c r="F31" s="7"/>
      <c r="G31" s="7"/>
      <c r="H31" s="7"/>
      <c r="I31" s="7"/>
    </row>
    <row r="32" spans="1:9" ht="23.25" hidden="1" customHeight="1" x14ac:dyDescent="0.2">
      <c r="A32" s="1" t="s">
        <v>92</v>
      </c>
      <c r="B32" s="61" t="s">
        <v>91</v>
      </c>
      <c r="C32" s="24">
        <v>6512</v>
      </c>
      <c r="D32" s="24">
        <v>6600</v>
      </c>
      <c r="E32" s="24">
        <v>6852</v>
      </c>
      <c r="F32" s="7"/>
      <c r="G32" s="7"/>
      <c r="H32" s="7"/>
      <c r="I32" s="7"/>
    </row>
    <row r="33" spans="1:9" ht="16.5" hidden="1" customHeight="1" x14ac:dyDescent="0.2">
      <c r="A33" s="1" t="s">
        <v>65</v>
      </c>
      <c r="B33" s="29" t="s">
        <v>9</v>
      </c>
      <c r="C33" s="30">
        <f t="shared" ref="C33:D33" si="3">C34+C35</f>
        <v>27115</v>
      </c>
      <c r="D33" s="30">
        <f t="shared" si="3"/>
        <v>27560</v>
      </c>
      <c r="E33" s="30">
        <f>E34+E35</f>
        <v>28000</v>
      </c>
      <c r="F33" s="7"/>
      <c r="G33" s="7"/>
      <c r="H33" s="7"/>
      <c r="I33" s="7"/>
    </row>
    <row r="34" spans="1:9" ht="13.5" hidden="1" customHeight="1" x14ac:dyDescent="0.2">
      <c r="A34" s="1" t="s">
        <v>66</v>
      </c>
      <c r="B34" s="31" t="s">
        <v>56</v>
      </c>
      <c r="C34" s="32">
        <v>2600</v>
      </c>
      <c r="D34" s="32">
        <v>2800</v>
      </c>
      <c r="E34" s="25">
        <v>3000</v>
      </c>
      <c r="F34" s="7"/>
      <c r="G34" s="7"/>
      <c r="H34" s="7"/>
      <c r="I34" s="7"/>
    </row>
    <row r="35" spans="1:9" ht="14.25" hidden="1" customHeight="1" x14ac:dyDescent="0.2">
      <c r="A35" s="1" t="s">
        <v>67</v>
      </c>
      <c r="B35" s="61" t="s">
        <v>57</v>
      </c>
      <c r="C35" s="24">
        <v>24515</v>
      </c>
      <c r="D35" s="24">
        <v>24760</v>
      </c>
      <c r="E35" s="24">
        <v>25000</v>
      </c>
      <c r="F35" s="7"/>
      <c r="G35" s="7"/>
      <c r="H35" s="7"/>
      <c r="I35" s="7"/>
    </row>
    <row r="36" spans="1:9" ht="14.25" hidden="1" customHeight="1" x14ac:dyDescent="0.2">
      <c r="A36" s="1" t="s">
        <v>63</v>
      </c>
      <c r="B36" s="29" t="s">
        <v>10</v>
      </c>
      <c r="C36" s="32">
        <f>C38+C37</f>
        <v>25091</v>
      </c>
      <c r="D36" s="32">
        <f t="shared" ref="D36:E36" si="4">D38+D37</f>
        <v>25593</v>
      </c>
      <c r="E36" s="32">
        <f t="shared" si="4"/>
        <v>26105</v>
      </c>
      <c r="F36" s="7"/>
      <c r="G36" s="7"/>
      <c r="H36" s="7"/>
      <c r="I36" s="7"/>
    </row>
    <row r="37" spans="1:9" ht="26.25" hidden="1" customHeight="1" x14ac:dyDescent="0.2">
      <c r="A37" s="16" t="s">
        <v>93</v>
      </c>
      <c r="B37" s="33" t="s">
        <v>90</v>
      </c>
      <c r="C37" s="32">
        <v>17364</v>
      </c>
      <c r="D37" s="32">
        <v>17711</v>
      </c>
      <c r="E37" s="25">
        <v>18065</v>
      </c>
      <c r="F37" s="7"/>
      <c r="G37" s="7"/>
      <c r="H37" s="7"/>
      <c r="I37" s="7"/>
    </row>
    <row r="38" spans="1:9" ht="26.25" hidden="1" customHeight="1" x14ac:dyDescent="0.2">
      <c r="A38" s="1" t="s">
        <v>95</v>
      </c>
      <c r="B38" s="60" t="s">
        <v>94</v>
      </c>
      <c r="C38" s="34">
        <v>7727</v>
      </c>
      <c r="D38" s="34">
        <v>7882</v>
      </c>
      <c r="E38" s="35">
        <v>8040</v>
      </c>
      <c r="F38" s="7"/>
      <c r="G38" s="7"/>
      <c r="H38" s="7"/>
      <c r="I38" s="7"/>
    </row>
    <row r="39" spans="1:9" ht="18.75" hidden="1" customHeight="1" x14ac:dyDescent="0.2">
      <c r="A39" s="22">
        <v>108</v>
      </c>
      <c r="B39" s="26" t="s">
        <v>1</v>
      </c>
      <c r="C39" s="18">
        <f>C40</f>
        <v>4000</v>
      </c>
      <c r="D39" s="18">
        <f t="shared" ref="D39:E39" si="5">D40</f>
        <v>4000</v>
      </c>
      <c r="E39" s="18">
        <f t="shared" si="5"/>
        <v>4000</v>
      </c>
      <c r="F39" s="7"/>
      <c r="G39" s="7"/>
      <c r="H39" s="7"/>
      <c r="I39" s="7"/>
    </row>
    <row r="40" spans="1:9" ht="29.25" hidden="1" customHeight="1" x14ac:dyDescent="0.2">
      <c r="A40" s="1" t="s">
        <v>69</v>
      </c>
      <c r="B40" s="60" t="s">
        <v>68</v>
      </c>
      <c r="C40" s="24">
        <v>4000</v>
      </c>
      <c r="D40" s="24">
        <v>4000</v>
      </c>
      <c r="E40" s="24">
        <v>4000</v>
      </c>
      <c r="F40" s="7"/>
      <c r="G40" s="7"/>
      <c r="H40" s="7"/>
      <c r="I40" s="7"/>
    </row>
    <row r="41" spans="1:9" ht="16.5" hidden="1" customHeight="1" x14ac:dyDescent="0.25">
      <c r="A41" s="19"/>
      <c r="B41" s="36" t="s">
        <v>46</v>
      </c>
      <c r="C41" s="21">
        <f>C56+C55+C52+C48+C42</f>
        <v>53497.7</v>
      </c>
      <c r="D41" s="21">
        <f>D56+D55+D52+D48+D42</f>
        <v>52692.7</v>
      </c>
      <c r="E41" s="21">
        <f>E56+E55+E52+E48+E42</f>
        <v>52702.7</v>
      </c>
      <c r="F41" s="7"/>
      <c r="G41" s="7"/>
      <c r="H41" s="7"/>
      <c r="I41" s="7"/>
    </row>
    <row r="42" spans="1:9" ht="43.5" hidden="1" customHeight="1" x14ac:dyDescent="0.2">
      <c r="A42" s="22">
        <v>111</v>
      </c>
      <c r="B42" s="37" t="s">
        <v>47</v>
      </c>
      <c r="C42" s="18">
        <f>SUM(C43:C47)</f>
        <v>46530.5</v>
      </c>
      <c r="D42" s="18">
        <f t="shared" ref="D42:E42" si="6">SUM(D43:D47)</f>
        <v>46535.5</v>
      </c>
      <c r="E42" s="18">
        <f t="shared" si="6"/>
        <v>46545.5</v>
      </c>
      <c r="F42" s="7"/>
      <c r="G42" s="7"/>
      <c r="H42" s="7"/>
      <c r="I42" s="7"/>
    </row>
    <row r="43" spans="1:9" ht="48" hidden="1" customHeight="1" x14ac:dyDescent="0.2">
      <c r="A43" s="59" t="s">
        <v>101</v>
      </c>
      <c r="B43" s="65" t="s">
        <v>96</v>
      </c>
      <c r="C43" s="24">
        <v>38000</v>
      </c>
      <c r="D43" s="24">
        <v>38000</v>
      </c>
      <c r="E43" s="25">
        <v>38000</v>
      </c>
      <c r="F43" s="7"/>
      <c r="G43" s="7"/>
      <c r="H43" s="7"/>
      <c r="I43" s="7"/>
    </row>
    <row r="44" spans="1:9" ht="23.25" hidden="1" customHeight="1" x14ac:dyDescent="0.2">
      <c r="A44" s="59" t="s">
        <v>102</v>
      </c>
      <c r="B44" s="65" t="s">
        <v>97</v>
      </c>
      <c r="C44" s="24">
        <v>5615.5</v>
      </c>
      <c r="D44" s="24">
        <v>5615.5</v>
      </c>
      <c r="E44" s="25">
        <v>5615.5</v>
      </c>
      <c r="F44" s="7"/>
      <c r="G44" s="7"/>
      <c r="H44" s="7"/>
      <c r="I44" s="7"/>
    </row>
    <row r="45" spans="1:9" ht="22.5" hidden="1" customHeight="1" x14ac:dyDescent="0.2">
      <c r="A45" s="59" t="s">
        <v>103</v>
      </c>
      <c r="B45" s="65" t="s">
        <v>98</v>
      </c>
      <c r="C45" s="24">
        <v>80</v>
      </c>
      <c r="D45" s="24">
        <v>80</v>
      </c>
      <c r="E45" s="25">
        <v>80</v>
      </c>
      <c r="F45" s="7"/>
      <c r="G45" s="7"/>
      <c r="H45" s="7"/>
      <c r="I45" s="7"/>
    </row>
    <row r="46" spans="1:9" ht="28.5" hidden="1" customHeight="1" x14ac:dyDescent="0.2">
      <c r="A46" s="59" t="s">
        <v>104</v>
      </c>
      <c r="B46" s="65" t="s">
        <v>99</v>
      </c>
      <c r="C46" s="38">
        <v>2000</v>
      </c>
      <c r="D46" s="38">
        <v>2000</v>
      </c>
      <c r="E46" s="25">
        <v>2000</v>
      </c>
      <c r="F46" s="7"/>
      <c r="G46" s="7"/>
      <c r="H46" s="7"/>
      <c r="I46" s="7"/>
    </row>
    <row r="47" spans="1:9" ht="21.75" hidden="1" customHeight="1" x14ac:dyDescent="0.2">
      <c r="A47" s="59" t="s">
        <v>105</v>
      </c>
      <c r="B47" s="65" t="s">
        <v>100</v>
      </c>
      <c r="C47" s="38">
        <v>835</v>
      </c>
      <c r="D47" s="38">
        <v>840</v>
      </c>
      <c r="E47" s="25">
        <v>850</v>
      </c>
      <c r="F47" s="7"/>
      <c r="G47" s="7"/>
      <c r="H47" s="7"/>
      <c r="I47" s="7"/>
    </row>
    <row r="48" spans="1:9" ht="15" hidden="1" customHeight="1" x14ac:dyDescent="0.2">
      <c r="A48" s="22">
        <v>112</v>
      </c>
      <c r="B48" s="39" t="s">
        <v>3</v>
      </c>
      <c r="C48" s="18">
        <f>C49</f>
        <v>157.19999999999999</v>
      </c>
      <c r="D48" s="18">
        <f t="shared" ref="D48:E48" si="7">D49</f>
        <v>157.19999999999999</v>
      </c>
      <c r="E48" s="18">
        <f t="shared" si="7"/>
        <v>157.19999999999999</v>
      </c>
      <c r="F48" s="7"/>
      <c r="G48" s="7"/>
      <c r="H48" s="7"/>
      <c r="I48" s="7"/>
    </row>
    <row r="49" spans="1:9" ht="18" hidden="1" customHeight="1" x14ac:dyDescent="0.2">
      <c r="A49" s="1" t="s">
        <v>71</v>
      </c>
      <c r="B49" s="40" t="s">
        <v>70</v>
      </c>
      <c r="C49" s="38">
        <v>157.19999999999999</v>
      </c>
      <c r="D49" s="38">
        <v>157.19999999999999</v>
      </c>
      <c r="E49" s="38">
        <v>157.19999999999999</v>
      </c>
      <c r="F49" s="7"/>
      <c r="G49" s="7"/>
      <c r="H49" s="7"/>
      <c r="I49" s="7"/>
    </row>
    <row r="50" spans="1:9" ht="30" hidden="1" customHeight="1" x14ac:dyDescent="0.2">
      <c r="A50" s="22">
        <v>113</v>
      </c>
      <c r="B50" s="39" t="s">
        <v>6</v>
      </c>
      <c r="C50" s="41">
        <v>0</v>
      </c>
      <c r="D50" s="41">
        <v>0</v>
      </c>
      <c r="E50" s="42">
        <v>0</v>
      </c>
      <c r="F50" s="7"/>
      <c r="G50" s="7"/>
      <c r="H50" s="7"/>
      <c r="I50" s="7"/>
    </row>
    <row r="51" spans="1:9" ht="18.75" hidden="1" customHeight="1" x14ac:dyDescent="0.2">
      <c r="A51" s="59" t="s">
        <v>107</v>
      </c>
      <c r="B51" s="66" t="s">
        <v>106</v>
      </c>
      <c r="C51" s="38">
        <v>0</v>
      </c>
      <c r="D51" s="38">
        <v>0</v>
      </c>
      <c r="E51" s="25">
        <v>0</v>
      </c>
      <c r="F51" s="7"/>
      <c r="G51" s="7"/>
      <c r="H51" s="7"/>
      <c r="I51" s="7"/>
    </row>
    <row r="52" spans="1:9" ht="33" hidden="1" customHeight="1" x14ac:dyDescent="0.2">
      <c r="A52" s="43" t="s">
        <v>50</v>
      </c>
      <c r="B52" s="39" t="s">
        <v>4</v>
      </c>
      <c r="C52" s="41">
        <f>SUM(C53:C54)</f>
        <v>3000</v>
      </c>
      <c r="D52" s="41">
        <f t="shared" ref="D52:E52" si="8">SUM(D53:D54)</f>
        <v>3000</v>
      </c>
      <c r="E52" s="41">
        <f t="shared" si="8"/>
        <v>3000</v>
      </c>
      <c r="F52" s="7"/>
      <c r="G52" s="7"/>
      <c r="H52" s="7"/>
      <c r="I52" s="7"/>
    </row>
    <row r="53" spans="1:9" ht="29.25" hidden="1" customHeight="1" x14ac:dyDescent="0.2">
      <c r="A53" s="59" t="s">
        <v>109</v>
      </c>
      <c r="B53" s="66" t="s">
        <v>108</v>
      </c>
      <c r="C53" s="24">
        <v>3000</v>
      </c>
      <c r="D53" s="24">
        <v>3000</v>
      </c>
      <c r="E53" s="25">
        <v>3000</v>
      </c>
      <c r="F53" s="7"/>
      <c r="G53" s="7"/>
      <c r="H53" s="7"/>
      <c r="I53" s="7"/>
    </row>
    <row r="54" spans="1:9" ht="15" hidden="1" customHeight="1" x14ac:dyDescent="0.2">
      <c r="A54" s="1"/>
      <c r="B54" s="61"/>
      <c r="C54" s="24">
        <v>0</v>
      </c>
      <c r="D54" s="24">
        <v>0</v>
      </c>
      <c r="E54" s="25">
        <v>0</v>
      </c>
      <c r="F54" s="7"/>
      <c r="G54" s="7"/>
      <c r="H54" s="7"/>
      <c r="I54" s="7"/>
    </row>
    <row r="55" spans="1:9" ht="17.25" hidden="1" customHeight="1" x14ac:dyDescent="0.2">
      <c r="A55" s="22">
        <v>116</v>
      </c>
      <c r="B55" s="28" t="s">
        <v>0</v>
      </c>
      <c r="C55" s="18">
        <v>3000</v>
      </c>
      <c r="D55" s="18">
        <v>3000</v>
      </c>
      <c r="E55" s="18">
        <v>3000</v>
      </c>
      <c r="F55" s="7"/>
      <c r="G55" s="7"/>
      <c r="H55" s="7"/>
      <c r="I55" s="7"/>
    </row>
    <row r="56" spans="1:9" ht="18" hidden="1" customHeight="1" x14ac:dyDescent="0.2">
      <c r="A56" s="22">
        <v>117</v>
      </c>
      <c r="B56" s="39" t="s">
        <v>49</v>
      </c>
      <c r="C56" s="44">
        <v>810</v>
      </c>
      <c r="D56" s="44"/>
      <c r="E56" s="44"/>
    </row>
    <row r="57" spans="1:9" ht="17.25" hidden="1" customHeight="1" x14ac:dyDescent="0.2">
      <c r="A57" s="22"/>
      <c r="B57" s="45" t="s">
        <v>189</v>
      </c>
      <c r="C57" s="32">
        <f>C33+C27+C25+381.7</f>
        <v>207880.9</v>
      </c>
      <c r="D57" s="32">
        <f>D33+D27+D25</f>
        <v>215159.09999999998</v>
      </c>
      <c r="E57" s="32">
        <f>E33+E27+E25</f>
        <v>223103.6</v>
      </c>
      <c r="G57" s="5"/>
    </row>
    <row r="58" spans="1:9" ht="17.25" hidden="1" customHeight="1" x14ac:dyDescent="0.2">
      <c r="A58" s="22"/>
      <c r="B58" s="45" t="s">
        <v>86</v>
      </c>
      <c r="C58" s="32">
        <f>C49+102.2</f>
        <v>259.39999999999998</v>
      </c>
      <c r="D58" s="32">
        <f>D49+102.2</f>
        <v>259.39999999999998</v>
      </c>
      <c r="E58" s="32">
        <f>E49+102.2</f>
        <v>259.39999999999998</v>
      </c>
      <c r="G58" s="5"/>
    </row>
    <row r="59" spans="1:9" ht="17.25" customHeight="1" x14ac:dyDescent="0.25">
      <c r="A59" s="22"/>
      <c r="B59" s="67" t="s">
        <v>52</v>
      </c>
      <c r="C59" s="18">
        <f>C60+C61+C62+C98+C153</f>
        <v>4437124.5999999996</v>
      </c>
      <c r="D59" s="18">
        <f>D60+D61+D62+D98+D153</f>
        <v>3664702.3</v>
      </c>
      <c r="E59" s="18">
        <f>E60+E61+E62+E98+E153</f>
        <v>3446780.0000000005</v>
      </c>
      <c r="G59" s="5"/>
    </row>
    <row r="60" spans="1:9" ht="38.25" customHeight="1" x14ac:dyDescent="0.2">
      <c r="A60" s="59" t="s">
        <v>123</v>
      </c>
      <c r="B60" s="66" t="s">
        <v>110</v>
      </c>
      <c r="C60" s="46">
        <v>829820</v>
      </c>
      <c r="D60" s="46">
        <v>397469.3</v>
      </c>
      <c r="E60" s="46">
        <v>287037.2</v>
      </c>
      <c r="G60" s="5"/>
    </row>
    <row r="61" spans="1:9" ht="25.5" x14ac:dyDescent="0.2">
      <c r="A61" s="59" t="s">
        <v>122</v>
      </c>
      <c r="B61" s="66" t="s">
        <v>111</v>
      </c>
      <c r="C61" s="24">
        <v>192893.3</v>
      </c>
      <c r="D61" s="18">
        <v>0</v>
      </c>
      <c r="E61" s="9">
        <v>0</v>
      </c>
    </row>
    <row r="62" spans="1:9" ht="21" customHeight="1" x14ac:dyDescent="0.2">
      <c r="A62" s="1"/>
      <c r="B62" s="26" t="s">
        <v>22</v>
      </c>
      <c r="C62" s="18">
        <f>C63+C67+C70+C72+C74+C76+C80+C82+C84+C86+C88+C90+C92+C94+C96+C78</f>
        <v>1294383.7000000002</v>
      </c>
      <c r="D62" s="18">
        <f>D63+D67+D70+D72+D74+D76+D80+D82+D84+D86+D88+D90+D92+D94+D96+D78</f>
        <v>1526086.4000000001</v>
      </c>
      <c r="E62" s="18">
        <f>E63+E67+E70+E72+E74+E76+E80+E82+E84+E86+E88+E90+E92+E94+E96+E78</f>
        <v>1541392.8000000003</v>
      </c>
      <c r="G62" s="8"/>
    </row>
    <row r="63" spans="1:9" ht="38.25" customHeight="1" x14ac:dyDescent="0.2">
      <c r="A63" s="78" t="s">
        <v>17</v>
      </c>
      <c r="B63" s="79"/>
      <c r="C63" s="18">
        <f>SUM(C64:C66)</f>
        <v>109325.90000000001</v>
      </c>
      <c r="D63" s="18">
        <f>SUM(D64:D66)</f>
        <v>102668</v>
      </c>
      <c r="E63" s="18">
        <f>SUM(E64:E66)</f>
        <v>117884</v>
      </c>
    </row>
    <row r="64" spans="1:9" ht="28.5" customHeight="1" x14ac:dyDescent="0.2">
      <c r="A64" s="59" t="s">
        <v>113</v>
      </c>
      <c r="B64" s="66" t="s">
        <v>112</v>
      </c>
      <c r="C64" s="46">
        <v>13619.6</v>
      </c>
      <c r="D64" s="46">
        <v>12507.2</v>
      </c>
      <c r="E64" s="46">
        <v>12723.2</v>
      </c>
    </row>
    <row r="65" spans="1:5" ht="45" customHeight="1" x14ac:dyDescent="0.2">
      <c r="A65" s="59" t="s">
        <v>120</v>
      </c>
      <c r="B65" s="66" t="s">
        <v>114</v>
      </c>
      <c r="C65" s="24">
        <v>70206.3</v>
      </c>
      <c r="D65" s="24">
        <v>67460.800000000003</v>
      </c>
      <c r="E65" s="25">
        <v>67460.800000000003</v>
      </c>
    </row>
    <row r="66" spans="1:5" ht="45.75" customHeight="1" x14ac:dyDescent="0.2">
      <c r="A66" s="59" t="s">
        <v>121</v>
      </c>
      <c r="B66" s="66" t="s">
        <v>116</v>
      </c>
      <c r="C66" s="24">
        <v>25500</v>
      </c>
      <c r="D66" s="24">
        <v>22700</v>
      </c>
      <c r="E66" s="25">
        <v>37700</v>
      </c>
    </row>
    <row r="67" spans="1:5" ht="29.25" customHeight="1" x14ac:dyDescent="0.2">
      <c r="A67" s="78" t="s">
        <v>11</v>
      </c>
      <c r="B67" s="79"/>
      <c r="C67" s="9">
        <f>SUM(C68:C69)</f>
        <v>20039.3</v>
      </c>
      <c r="D67" s="9">
        <f>SUM(D68:D69)</f>
        <v>24369.599999999999</v>
      </c>
      <c r="E67" s="9">
        <f>SUM(E68:E69)</f>
        <v>24369.599999999999</v>
      </c>
    </row>
    <row r="68" spans="1:5" ht="28.5" customHeight="1" x14ac:dyDescent="0.2">
      <c r="A68" s="59" t="s">
        <v>113</v>
      </c>
      <c r="B68" s="66" t="s">
        <v>112</v>
      </c>
      <c r="C68" s="46">
        <v>1575.3</v>
      </c>
      <c r="D68" s="46">
        <v>1570.1000000000001</v>
      </c>
      <c r="E68" s="46">
        <v>1570.1000000000001</v>
      </c>
    </row>
    <row r="69" spans="1:5" ht="51" customHeight="1" x14ac:dyDescent="0.2">
      <c r="A69" s="59" t="s">
        <v>119</v>
      </c>
      <c r="B69" s="66" t="s">
        <v>115</v>
      </c>
      <c r="C69" s="24">
        <v>18464</v>
      </c>
      <c r="D69" s="24">
        <v>22799.5</v>
      </c>
      <c r="E69" s="25">
        <v>22799.5</v>
      </c>
    </row>
    <row r="70" spans="1:5" ht="60.75" customHeight="1" x14ac:dyDescent="0.2">
      <c r="A70" s="80" t="s">
        <v>16</v>
      </c>
      <c r="B70" s="79"/>
      <c r="C70" s="18">
        <f>C71</f>
        <v>9557.7000000000007</v>
      </c>
      <c r="D70" s="18">
        <f>D71</f>
        <v>7551.6</v>
      </c>
      <c r="E70" s="18">
        <f>E71</f>
        <v>7574.2</v>
      </c>
    </row>
    <row r="71" spans="1:5" ht="33" customHeight="1" x14ac:dyDescent="0.2">
      <c r="A71" s="59" t="s">
        <v>113</v>
      </c>
      <c r="B71" s="66" t="s">
        <v>112</v>
      </c>
      <c r="C71" s="46">
        <v>9557.7000000000007</v>
      </c>
      <c r="D71" s="46">
        <v>7551.6</v>
      </c>
      <c r="E71" s="46">
        <v>7574.2</v>
      </c>
    </row>
    <row r="72" spans="1:5" ht="32.25" customHeight="1" x14ac:dyDescent="0.2">
      <c r="A72" s="78" t="s">
        <v>13</v>
      </c>
      <c r="B72" s="79"/>
      <c r="C72" s="18">
        <f>C73</f>
        <v>1730.3</v>
      </c>
      <c r="D72" s="18">
        <f>D73</f>
        <v>1524.4</v>
      </c>
      <c r="E72" s="18">
        <f>E73</f>
        <v>1524.4</v>
      </c>
    </row>
    <row r="73" spans="1:5" ht="30" customHeight="1" x14ac:dyDescent="0.2">
      <c r="A73" s="59" t="s">
        <v>113</v>
      </c>
      <c r="B73" s="66" t="s">
        <v>112</v>
      </c>
      <c r="C73" s="46">
        <v>1730.3</v>
      </c>
      <c r="D73" s="46">
        <v>1524.4</v>
      </c>
      <c r="E73" s="46">
        <v>1524.4</v>
      </c>
    </row>
    <row r="74" spans="1:5" ht="52.5" customHeight="1" x14ac:dyDescent="0.2">
      <c r="A74" s="78" t="s">
        <v>12</v>
      </c>
      <c r="B74" s="79"/>
      <c r="C74" s="18">
        <f>C75</f>
        <v>1500.4</v>
      </c>
      <c r="D74" s="18">
        <f>D75</f>
        <v>1321.9</v>
      </c>
      <c r="E74" s="18">
        <f>E75</f>
        <v>1321.9</v>
      </c>
    </row>
    <row r="75" spans="1:5" ht="30.75" customHeight="1" x14ac:dyDescent="0.2">
      <c r="A75" s="59" t="s">
        <v>113</v>
      </c>
      <c r="B75" s="66" t="s">
        <v>112</v>
      </c>
      <c r="C75" s="46">
        <v>1500.4</v>
      </c>
      <c r="D75" s="46">
        <v>1321.9</v>
      </c>
      <c r="E75" s="46">
        <v>1321.9</v>
      </c>
    </row>
    <row r="76" spans="1:5" ht="43.5" customHeight="1" x14ac:dyDescent="0.2">
      <c r="A76" s="78" t="s">
        <v>14</v>
      </c>
      <c r="B76" s="79"/>
      <c r="C76" s="18">
        <f>C77</f>
        <v>2928.2</v>
      </c>
      <c r="D76" s="18">
        <f>D77</f>
        <v>2579.8000000000002</v>
      </c>
      <c r="E76" s="18">
        <f>E77</f>
        <v>2579.8000000000002</v>
      </c>
    </row>
    <row r="77" spans="1:5" ht="30" customHeight="1" x14ac:dyDescent="0.2">
      <c r="A77" s="59" t="s">
        <v>113</v>
      </c>
      <c r="B77" s="66" t="s">
        <v>112</v>
      </c>
      <c r="C77" s="46">
        <v>2928.2</v>
      </c>
      <c r="D77" s="46">
        <v>2579.8000000000002</v>
      </c>
      <c r="E77" s="46">
        <v>2579.8000000000002</v>
      </c>
    </row>
    <row r="78" spans="1:5" ht="30" customHeight="1" x14ac:dyDescent="0.2">
      <c r="A78" s="83" t="s">
        <v>168</v>
      </c>
      <c r="B78" s="84"/>
      <c r="C78" s="49">
        <f>C79</f>
        <v>188.6</v>
      </c>
      <c r="D78" s="49">
        <f t="shared" ref="D78:E78" si="9">D79</f>
        <v>188.6</v>
      </c>
      <c r="E78" s="49">
        <f t="shared" si="9"/>
        <v>188.6</v>
      </c>
    </row>
    <row r="79" spans="1:5" ht="30" customHeight="1" x14ac:dyDescent="0.2">
      <c r="A79" s="59" t="s">
        <v>113</v>
      </c>
      <c r="B79" s="66" t="s">
        <v>112</v>
      </c>
      <c r="C79" s="46">
        <v>188.6</v>
      </c>
      <c r="D79" s="46">
        <v>188.6</v>
      </c>
      <c r="E79" s="46">
        <v>188.6</v>
      </c>
    </row>
    <row r="80" spans="1:5" ht="40.5" customHeight="1" x14ac:dyDescent="0.2">
      <c r="A80" s="78" t="s">
        <v>24</v>
      </c>
      <c r="B80" s="79"/>
      <c r="C80" s="18">
        <f>C81</f>
        <v>10566.4</v>
      </c>
      <c r="D80" s="18">
        <f t="shared" ref="D80:E80" si="10">D81</f>
        <v>13314.1</v>
      </c>
      <c r="E80" s="18">
        <f t="shared" si="10"/>
        <v>13314.1</v>
      </c>
    </row>
    <row r="81" spans="1:5" ht="30" customHeight="1" x14ac:dyDescent="0.2">
      <c r="A81" s="59" t="s">
        <v>113</v>
      </c>
      <c r="B81" s="66" t="s">
        <v>112</v>
      </c>
      <c r="C81" s="46">
        <v>10566.4</v>
      </c>
      <c r="D81" s="46">
        <v>13314.1</v>
      </c>
      <c r="E81" s="46">
        <v>13314.1</v>
      </c>
    </row>
    <row r="82" spans="1:5" ht="34.5" customHeight="1" x14ac:dyDescent="0.2">
      <c r="A82" s="78" t="s">
        <v>15</v>
      </c>
      <c r="B82" s="79"/>
      <c r="C82" s="18">
        <f>C83</f>
        <v>5673.3</v>
      </c>
      <c r="D82" s="18">
        <f>D83</f>
        <v>5731.7</v>
      </c>
      <c r="E82" s="18">
        <f>E83</f>
        <v>5781.7</v>
      </c>
    </row>
    <row r="83" spans="1:5" ht="30" customHeight="1" x14ac:dyDescent="0.2">
      <c r="A83" s="59" t="s">
        <v>113</v>
      </c>
      <c r="B83" s="66" t="s">
        <v>112</v>
      </c>
      <c r="C83" s="46">
        <v>5673.3</v>
      </c>
      <c r="D83" s="46">
        <v>5731.7</v>
      </c>
      <c r="E83" s="46">
        <v>5781.7</v>
      </c>
    </row>
    <row r="84" spans="1:5" ht="47.25" customHeight="1" x14ac:dyDescent="0.2">
      <c r="A84" s="78" t="s">
        <v>19</v>
      </c>
      <c r="B84" s="79"/>
      <c r="C84" s="18">
        <f>C85</f>
        <v>1907.7</v>
      </c>
      <c r="D84" s="18">
        <f>D85</f>
        <v>1680.8</v>
      </c>
      <c r="E84" s="18">
        <f>E85</f>
        <v>1680.8</v>
      </c>
    </row>
    <row r="85" spans="1:5" ht="31.5" customHeight="1" x14ac:dyDescent="0.2">
      <c r="A85" s="59" t="s">
        <v>113</v>
      </c>
      <c r="B85" s="66" t="s">
        <v>112</v>
      </c>
      <c r="C85" s="46">
        <v>1907.7</v>
      </c>
      <c r="D85" s="46">
        <v>1680.8</v>
      </c>
      <c r="E85" s="46">
        <v>1680.8</v>
      </c>
    </row>
    <row r="86" spans="1:5" ht="66.75" customHeight="1" x14ac:dyDescent="0.2">
      <c r="A86" s="78" t="s">
        <v>18</v>
      </c>
      <c r="B86" s="79"/>
      <c r="C86" s="18">
        <f>C87</f>
        <v>2302.6999999999998</v>
      </c>
      <c r="D86" s="18">
        <f>D87</f>
        <v>1974.5</v>
      </c>
      <c r="E86" s="18">
        <f>E87</f>
        <v>1974.5</v>
      </c>
    </row>
    <row r="87" spans="1:5" ht="26.25" customHeight="1" x14ac:dyDescent="0.2">
      <c r="A87" s="59" t="s">
        <v>113</v>
      </c>
      <c r="B87" s="66" t="s">
        <v>112</v>
      </c>
      <c r="C87" s="46">
        <v>2302.6999999999998</v>
      </c>
      <c r="D87" s="46">
        <v>1974.5</v>
      </c>
      <c r="E87" s="46">
        <v>1974.5</v>
      </c>
    </row>
    <row r="88" spans="1:5" ht="65.25" customHeight="1" x14ac:dyDescent="0.2">
      <c r="A88" s="78" t="s">
        <v>28</v>
      </c>
      <c r="B88" s="79"/>
      <c r="C88" s="18">
        <f>C89</f>
        <v>2741.7</v>
      </c>
      <c r="D88" s="18">
        <f>D89</f>
        <v>2849.3</v>
      </c>
      <c r="E88" s="18">
        <f>E89</f>
        <v>2965.4</v>
      </c>
    </row>
    <row r="89" spans="1:5" ht="30.75" customHeight="1" x14ac:dyDescent="0.2">
      <c r="A89" s="59" t="s">
        <v>113</v>
      </c>
      <c r="B89" s="66" t="s">
        <v>112</v>
      </c>
      <c r="C89" s="46">
        <v>2741.7</v>
      </c>
      <c r="D89" s="46">
        <v>2849.3</v>
      </c>
      <c r="E89" s="46">
        <v>2965.4</v>
      </c>
    </row>
    <row r="90" spans="1:5" ht="45" customHeight="1" x14ac:dyDescent="0.2">
      <c r="A90" s="78" t="s">
        <v>25</v>
      </c>
      <c r="B90" s="79"/>
      <c r="C90" s="18">
        <f>C91</f>
        <v>6.4</v>
      </c>
      <c r="D90" s="18">
        <f>D91</f>
        <v>104.5</v>
      </c>
      <c r="E90" s="18">
        <f>E91</f>
        <v>6.2</v>
      </c>
    </row>
    <row r="91" spans="1:5" ht="50.25" customHeight="1" x14ac:dyDescent="0.2">
      <c r="A91" s="59" t="s">
        <v>118</v>
      </c>
      <c r="B91" s="66" t="s">
        <v>117</v>
      </c>
      <c r="C91" s="46">
        <v>6.4</v>
      </c>
      <c r="D91" s="46">
        <v>104.5</v>
      </c>
      <c r="E91" s="46">
        <v>6.2</v>
      </c>
    </row>
    <row r="92" spans="1:5" ht="64.5" customHeight="1" x14ac:dyDescent="0.2">
      <c r="A92" s="86" t="s">
        <v>30</v>
      </c>
      <c r="B92" s="87"/>
      <c r="C92" s="18">
        <f>C93</f>
        <v>1800</v>
      </c>
      <c r="D92" s="18">
        <f t="shared" ref="D92:E92" si="11">D93</f>
        <v>1800</v>
      </c>
      <c r="E92" s="18">
        <f t="shared" si="11"/>
        <v>1800</v>
      </c>
    </row>
    <row r="93" spans="1:5" ht="29.25" customHeight="1" x14ac:dyDescent="0.2">
      <c r="A93" s="59" t="s">
        <v>113</v>
      </c>
      <c r="B93" s="66" t="s">
        <v>112</v>
      </c>
      <c r="C93" s="46">
        <v>1800</v>
      </c>
      <c r="D93" s="46">
        <v>1800</v>
      </c>
      <c r="E93" s="46">
        <v>1800</v>
      </c>
    </row>
    <row r="94" spans="1:5" ht="63" customHeight="1" x14ac:dyDescent="0.2">
      <c r="A94" s="88" t="s">
        <v>140</v>
      </c>
      <c r="B94" s="89"/>
      <c r="C94" s="50">
        <f>C95</f>
        <v>556693.30000000005</v>
      </c>
      <c r="D94" s="50">
        <f t="shared" ref="D94:E94" si="12">D95</f>
        <v>613972.20000000007</v>
      </c>
      <c r="E94" s="50">
        <f t="shared" si="12"/>
        <v>613972.20000000007</v>
      </c>
    </row>
    <row r="95" spans="1:5" ht="29.25" customHeight="1" x14ac:dyDescent="0.2">
      <c r="A95" s="59" t="s">
        <v>143</v>
      </c>
      <c r="B95" s="68" t="s">
        <v>142</v>
      </c>
      <c r="C95" s="46">
        <v>556693.30000000005</v>
      </c>
      <c r="D95" s="46">
        <v>613972.20000000007</v>
      </c>
      <c r="E95" s="46">
        <v>613972.20000000007</v>
      </c>
    </row>
    <row r="96" spans="1:5" ht="29.25" customHeight="1" x14ac:dyDescent="0.2">
      <c r="A96" s="88" t="s">
        <v>141</v>
      </c>
      <c r="B96" s="89"/>
      <c r="C96" s="50">
        <f>C97</f>
        <v>567421.80000000005</v>
      </c>
      <c r="D96" s="50">
        <f t="shared" ref="D96:E96" si="13">D97</f>
        <v>744455.4</v>
      </c>
      <c r="E96" s="50">
        <f t="shared" si="13"/>
        <v>744455.4</v>
      </c>
    </row>
    <row r="97" spans="1:7" ht="29.25" customHeight="1" x14ac:dyDescent="0.2">
      <c r="A97" s="59" t="s">
        <v>143</v>
      </c>
      <c r="B97" s="68" t="s">
        <v>142</v>
      </c>
      <c r="C97" s="46">
        <v>567421.80000000005</v>
      </c>
      <c r="D97" s="46">
        <v>744455.4</v>
      </c>
      <c r="E97" s="46">
        <v>744455.4</v>
      </c>
    </row>
    <row r="98" spans="1:7" ht="19.5" customHeight="1" x14ac:dyDescent="0.2">
      <c r="A98" s="1"/>
      <c r="B98" s="26" t="s">
        <v>23</v>
      </c>
      <c r="C98" s="18">
        <f>C99+C101+C103+C106+C108+C110+C113+C115+C117+C119+C124+C126+C130+C132+C134+C136+C138+C140+C142+C144+C146+C148+C151</f>
        <v>2070956.8</v>
      </c>
      <c r="D98" s="18">
        <f>D99+D101+D103+D106+D108+D110+D113+D115+D117+D119+D124+D126+D130+D132+D134+D136+D138+D140+D142+D144+D146+D148+D151</f>
        <v>1701828.2999999998</v>
      </c>
      <c r="E98" s="18">
        <f>E99+E101+E103+E106+E108+E110+E113+E115+E117+E119+E124+E126+E130+E132+E134+E136+E138+E140+E142+E144+E146+E148+E151</f>
        <v>1578071.4</v>
      </c>
      <c r="G98" s="8"/>
    </row>
    <row r="99" spans="1:7" ht="27.75" customHeight="1" x14ac:dyDescent="0.2">
      <c r="A99" s="78" t="s">
        <v>36</v>
      </c>
      <c r="B99" s="79"/>
      <c r="C99" s="51">
        <f>C100</f>
        <v>90251.199999999997</v>
      </c>
      <c r="D99" s="51">
        <f>D100</f>
        <v>78489</v>
      </c>
      <c r="E99" s="51">
        <f>E100</f>
        <v>80351.100000000006</v>
      </c>
    </row>
    <row r="100" spans="1:7" ht="26.25" customHeight="1" x14ac:dyDescent="0.2">
      <c r="A100" s="59" t="s">
        <v>125</v>
      </c>
      <c r="B100" s="66" t="s">
        <v>124</v>
      </c>
      <c r="C100" s="46">
        <v>90251.199999999997</v>
      </c>
      <c r="D100" s="46">
        <v>78489</v>
      </c>
      <c r="E100" s="46">
        <v>80351.100000000006</v>
      </c>
    </row>
    <row r="101" spans="1:7" ht="29.25" customHeight="1" x14ac:dyDescent="0.2">
      <c r="A101" s="78" t="s">
        <v>34</v>
      </c>
      <c r="B101" s="85"/>
      <c r="C101" s="51">
        <f>C102</f>
        <v>60028.4</v>
      </c>
      <c r="D101" s="51">
        <f t="shared" ref="D101:E101" si="14">D102</f>
        <v>73652.3</v>
      </c>
      <c r="E101" s="51">
        <f t="shared" si="14"/>
        <v>45606.1</v>
      </c>
    </row>
    <row r="102" spans="1:7" ht="21" customHeight="1" x14ac:dyDescent="0.2">
      <c r="A102" s="59" t="s">
        <v>125</v>
      </c>
      <c r="B102" s="66" t="s">
        <v>124</v>
      </c>
      <c r="C102" s="46">
        <v>60028.4</v>
      </c>
      <c r="D102" s="46">
        <v>73652.3</v>
      </c>
      <c r="E102" s="46">
        <v>45606.1</v>
      </c>
    </row>
    <row r="103" spans="1:7" ht="32.25" customHeight="1" x14ac:dyDescent="0.2">
      <c r="A103" s="78" t="s">
        <v>35</v>
      </c>
      <c r="B103" s="85"/>
      <c r="C103" s="51">
        <f>C104</f>
        <v>65801.8</v>
      </c>
      <c r="D103" s="51">
        <f t="shared" ref="D103" si="15">D104</f>
        <v>98816.6</v>
      </c>
      <c r="E103" s="51">
        <f>E104+E105</f>
        <v>141702.09999999998</v>
      </c>
    </row>
    <row r="104" spans="1:7" ht="17.25" customHeight="1" x14ac:dyDescent="0.2">
      <c r="A104" s="59" t="s">
        <v>125</v>
      </c>
      <c r="B104" s="66" t="s">
        <v>124</v>
      </c>
      <c r="C104" s="46">
        <v>65801.8</v>
      </c>
      <c r="D104" s="46">
        <v>98816.6</v>
      </c>
      <c r="E104" s="46">
        <v>91260.9</v>
      </c>
    </row>
    <row r="105" spans="1:7" ht="32.25" customHeight="1" x14ac:dyDescent="0.2">
      <c r="A105" s="59" t="s">
        <v>186</v>
      </c>
      <c r="B105" s="66" t="s">
        <v>171</v>
      </c>
      <c r="C105" s="46"/>
      <c r="D105" s="46"/>
      <c r="E105" s="46">
        <v>50441.2</v>
      </c>
    </row>
    <row r="106" spans="1:7" ht="33.75" customHeight="1" x14ac:dyDescent="0.2">
      <c r="A106" s="78" t="s">
        <v>37</v>
      </c>
      <c r="B106" s="85"/>
      <c r="C106" s="51">
        <f>C107</f>
        <v>218663.3</v>
      </c>
      <c r="D106" s="51">
        <f t="shared" ref="D106:E106" si="16">D107</f>
        <v>152539.5</v>
      </c>
      <c r="E106" s="51">
        <f t="shared" si="16"/>
        <v>223276.4</v>
      </c>
    </row>
    <row r="107" spans="1:7" ht="18.75" customHeight="1" x14ac:dyDescent="0.2">
      <c r="A107" s="59" t="s">
        <v>125</v>
      </c>
      <c r="B107" s="66" t="s">
        <v>124</v>
      </c>
      <c r="C107" s="46">
        <v>218663.3</v>
      </c>
      <c r="D107" s="46">
        <v>152539.5</v>
      </c>
      <c r="E107" s="46">
        <v>223276.4</v>
      </c>
    </row>
    <row r="108" spans="1:7" ht="21.75" customHeight="1" x14ac:dyDescent="0.2">
      <c r="A108" s="78" t="s">
        <v>38</v>
      </c>
      <c r="B108" s="85"/>
      <c r="C108" s="51">
        <f>C109</f>
        <v>5087.7</v>
      </c>
      <c r="D108" s="51">
        <f>D109</f>
        <v>5087.7</v>
      </c>
      <c r="E108" s="51">
        <f>E109</f>
        <v>5087.7</v>
      </c>
    </row>
    <row r="109" spans="1:7" ht="15.75" customHeight="1" x14ac:dyDescent="0.2">
      <c r="A109" s="59" t="s">
        <v>125</v>
      </c>
      <c r="B109" s="66" t="s">
        <v>124</v>
      </c>
      <c r="C109" s="46">
        <v>5087.7</v>
      </c>
      <c r="D109" s="46">
        <v>5087.7</v>
      </c>
      <c r="E109" s="46">
        <v>5087.7</v>
      </c>
    </row>
    <row r="110" spans="1:7" ht="35.25" customHeight="1" x14ac:dyDescent="0.2">
      <c r="A110" s="86" t="s">
        <v>39</v>
      </c>
      <c r="B110" s="87"/>
      <c r="C110" s="51">
        <f>C111+C112</f>
        <v>0</v>
      </c>
      <c r="D110" s="51">
        <f t="shared" ref="D110:E110" si="17">D111+D112</f>
        <v>387</v>
      </c>
      <c r="E110" s="51">
        <f t="shared" si="17"/>
        <v>1026.5999999999999</v>
      </c>
    </row>
    <row r="111" spans="1:7" ht="20.25" customHeight="1" x14ac:dyDescent="0.2">
      <c r="A111" s="59" t="s">
        <v>125</v>
      </c>
      <c r="B111" s="66" t="s">
        <v>124</v>
      </c>
      <c r="C111" s="46">
        <v>0</v>
      </c>
      <c r="D111" s="46">
        <v>387</v>
      </c>
      <c r="E111" s="46">
        <v>1026.5999999999999</v>
      </c>
    </row>
    <row r="112" spans="1:7" ht="31.5" customHeight="1" x14ac:dyDescent="0.2">
      <c r="A112" s="59" t="s">
        <v>133</v>
      </c>
      <c r="B112" s="66" t="s">
        <v>132</v>
      </c>
      <c r="C112" s="52">
        <v>0</v>
      </c>
      <c r="D112" s="52">
        <v>0</v>
      </c>
      <c r="E112" s="53"/>
    </row>
    <row r="113" spans="1:5" ht="41.25" customHeight="1" x14ac:dyDescent="0.2">
      <c r="A113" s="78" t="s">
        <v>41</v>
      </c>
      <c r="B113" s="85"/>
      <c r="C113" s="51">
        <f>C114</f>
        <v>3421.8</v>
      </c>
      <c r="D113" s="51">
        <f>D114</f>
        <v>4105.5</v>
      </c>
      <c r="E113" s="51">
        <f>E114</f>
        <v>4105.5</v>
      </c>
    </row>
    <row r="114" spans="1:5" ht="35.25" customHeight="1" x14ac:dyDescent="0.2">
      <c r="A114" s="59" t="s">
        <v>135</v>
      </c>
      <c r="B114" s="66" t="s">
        <v>134</v>
      </c>
      <c r="C114" s="46">
        <v>3421.8</v>
      </c>
      <c r="D114" s="46">
        <v>4105.5</v>
      </c>
      <c r="E114" s="46">
        <v>4105.5</v>
      </c>
    </row>
    <row r="115" spans="1:5" ht="27" customHeight="1" x14ac:dyDescent="0.2">
      <c r="A115" s="78" t="s">
        <v>42</v>
      </c>
      <c r="B115" s="85"/>
      <c r="C115" s="51">
        <f>C116</f>
        <v>12500</v>
      </c>
      <c r="D115" s="51">
        <f>D116</f>
        <v>12500</v>
      </c>
      <c r="E115" s="51">
        <f>E116</f>
        <v>12500</v>
      </c>
    </row>
    <row r="116" spans="1:5" ht="16.5" customHeight="1" x14ac:dyDescent="0.2">
      <c r="A116" s="59" t="s">
        <v>125</v>
      </c>
      <c r="B116" s="66" t="s">
        <v>124</v>
      </c>
      <c r="C116" s="46">
        <v>12500</v>
      </c>
      <c r="D116" s="46">
        <v>12500</v>
      </c>
      <c r="E116" s="46">
        <v>12500</v>
      </c>
    </row>
    <row r="117" spans="1:5" ht="69.75" customHeight="1" x14ac:dyDescent="0.2">
      <c r="A117" s="78" t="s">
        <v>77</v>
      </c>
      <c r="B117" s="85"/>
      <c r="C117" s="51">
        <f>C118</f>
        <v>6372</v>
      </c>
      <c r="D117" s="51">
        <f>D118</f>
        <v>3656</v>
      </c>
      <c r="E117" s="51">
        <f>E118</f>
        <v>3656</v>
      </c>
    </row>
    <row r="118" spans="1:5" ht="21" customHeight="1" x14ac:dyDescent="0.2">
      <c r="A118" s="59" t="s">
        <v>125</v>
      </c>
      <c r="B118" s="66" t="s">
        <v>124</v>
      </c>
      <c r="C118" s="46">
        <v>6372</v>
      </c>
      <c r="D118" s="46">
        <v>3656</v>
      </c>
      <c r="E118" s="46">
        <v>3656</v>
      </c>
    </row>
    <row r="119" spans="1:5" ht="32.25" customHeight="1" x14ac:dyDescent="0.2">
      <c r="A119" s="78" t="s">
        <v>31</v>
      </c>
      <c r="B119" s="85"/>
      <c r="C119" s="51">
        <f>C120+C121+C122+C123</f>
        <v>153820.1</v>
      </c>
      <c r="D119" s="51">
        <f t="shared" ref="D119:E119" si="18">D120+D121+D122+D123</f>
        <v>86220.599999999991</v>
      </c>
      <c r="E119" s="51">
        <f t="shared" si="18"/>
        <v>73874.7</v>
      </c>
    </row>
    <row r="120" spans="1:5" ht="27.75" customHeight="1" x14ac:dyDescent="0.2">
      <c r="A120" s="59" t="s">
        <v>125</v>
      </c>
      <c r="B120" s="66" t="s">
        <v>124</v>
      </c>
      <c r="C120" s="46">
        <v>57000</v>
      </c>
      <c r="D120" s="46">
        <f>54000-2754</f>
        <v>51246</v>
      </c>
      <c r="E120" s="46">
        <v>49000</v>
      </c>
    </row>
    <row r="121" spans="1:5" ht="36" customHeight="1" x14ac:dyDescent="0.2">
      <c r="A121" s="59" t="s">
        <v>128</v>
      </c>
      <c r="B121" s="66" t="s">
        <v>127</v>
      </c>
      <c r="C121" s="58">
        <v>24438</v>
      </c>
      <c r="D121" s="58">
        <v>24435.4</v>
      </c>
      <c r="E121" s="25">
        <v>24874.7</v>
      </c>
    </row>
    <row r="122" spans="1:5" ht="50.25" customHeight="1" x14ac:dyDescent="0.2">
      <c r="A122" s="59" t="s">
        <v>172</v>
      </c>
      <c r="B122" s="66" t="s">
        <v>173</v>
      </c>
      <c r="C122" s="58">
        <v>64000</v>
      </c>
      <c r="D122" s="58">
        <v>0</v>
      </c>
      <c r="E122" s="25">
        <v>0</v>
      </c>
    </row>
    <row r="123" spans="1:5" ht="54" customHeight="1" x14ac:dyDescent="0.2">
      <c r="A123" s="59" t="s">
        <v>195</v>
      </c>
      <c r="B123" s="66" t="s">
        <v>196</v>
      </c>
      <c r="C123" s="58">
        <f>4777.8+3604.3</f>
        <v>8382.1</v>
      </c>
      <c r="D123" s="58">
        <f>5375+5164.2</f>
        <v>10539.2</v>
      </c>
      <c r="E123" s="58">
        <f t="shared" ref="E123" si="19">SUM(E124:E125)</f>
        <v>0</v>
      </c>
    </row>
    <row r="124" spans="1:5" ht="32.25" customHeight="1" x14ac:dyDescent="0.2">
      <c r="A124" s="78" t="s">
        <v>40</v>
      </c>
      <c r="B124" s="85"/>
      <c r="C124" s="51">
        <f>C125</f>
        <v>119073.7</v>
      </c>
      <c r="D124" s="51">
        <f t="shared" ref="D124:E124" si="20">D125</f>
        <v>101330.7</v>
      </c>
      <c r="E124" s="51">
        <f t="shared" si="20"/>
        <v>0</v>
      </c>
    </row>
    <row r="125" spans="1:5" ht="29.25" customHeight="1" x14ac:dyDescent="0.2">
      <c r="A125" s="59" t="s">
        <v>129</v>
      </c>
      <c r="B125" s="66" t="s">
        <v>126</v>
      </c>
      <c r="C125" s="46">
        <v>119073.7</v>
      </c>
      <c r="D125" s="46">
        <v>101330.7</v>
      </c>
      <c r="E125" s="46">
        <v>0</v>
      </c>
    </row>
    <row r="126" spans="1:5" ht="18.75" customHeight="1" x14ac:dyDescent="0.2">
      <c r="A126" s="78" t="s">
        <v>33</v>
      </c>
      <c r="B126" s="85"/>
      <c r="C126" s="51">
        <f>C127+C128+C129</f>
        <v>144966.29999999999</v>
      </c>
      <c r="D126" s="51">
        <f t="shared" ref="D126:E126" si="21">D127+D128+D129</f>
        <v>9813.1</v>
      </c>
      <c r="E126" s="51">
        <f t="shared" si="21"/>
        <v>136568.5</v>
      </c>
    </row>
    <row r="127" spans="1:5" ht="19.5" customHeight="1" x14ac:dyDescent="0.2">
      <c r="A127" s="59" t="s">
        <v>125</v>
      </c>
      <c r="B127" s="66" t="s">
        <v>124</v>
      </c>
      <c r="C127" s="72">
        <v>94910.9</v>
      </c>
      <c r="D127" s="72">
        <v>9813.1</v>
      </c>
      <c r="E127" s="72">
        <v>136568.5</v>
      </c>
    </row>
    <row r="128" spans="1:5" ht="32.25" customHeight="1" x14ac:dyDescent="0.2">
      <c r="A128" s="69" t="s">
        <v>184</v>
      </c>
      <c r="B128" s="70" t="s">
        <v>174</v>
      </c>
      <c r="C128" s="72">
        <v>2196.4</v>
      </c>
      <c r="D128" s="72">
        <v>0</v>
      </c>
      <c r="E128" s="72">
        <v>0</v>
      </c>
    </row>
    <row r="129" spans="1:5" ht="43.5" customHeight="1" x14ac:dyDescent="0.2">
      <c r="A129" s="69" t="s">
        <v>185</v>
      </c>
      <c r="B129" s="70" t="s">
        <v>175</v>
      </c>
      <c r="C129" s="72">
        <v>47859</v>
      </c>
      <c r="D129" s="72">
        <v>0</v>
      </c>
      <c r="E129" s="72">
        <v>0</v>
      </c>
    </row>
    <row r="130" spans="1:5" ht="21.75" customHeight="1" x14ac:dyDescent="0.2">
      <c r="A130" s="86" t="s">
        <v>32</v>
      </c>
      <c r="B130" s="87"/>
      <c r="C130" s="51">
        <f>C131</f>
        <v>0</v>
      </c>
      <c r="D130" s="51">
        <f t="shared" ref="D130:E130" si="22">D131</f>
        <v>17507.8</v>
      </c>
      <c r="E130" s="51">
        <f t="shared" si="22"/>
        <v>0</v>
      </c>
    </row>
    <row r="131" spans="1:5" ht="28.5" customHeight="1" x14ac:dyDescent="0.2">
      <c r="A131" s="59" t="s">
        <v>176</v>
      </c>
      <c r="B131" s="66" t="s">
        <v>177</v>
      </c>
      <c r="C131" s="58">
        <v>0</v>
      </c>
      <c r="D131" s="58">
        <v>17507.8</v>
      </c>
      <c r="E131" s="25">
        <v>0</v>
      </c>
    </row>
    <row r="132" spans="1:5" ht="34.5" customHeight="1" x14ac:dyDescent="0.2">
      <c r="A132" s="86" t="s">
        <v>73</v>
      </c>
      <c r="B132" s="87"/>
      <c r="C132" s="51">
        <f>C133</f>
        <v>61462.9</v>
      </c>
      <c r="D132" s="51">
        <f t="shared" ref="D132:E132" si="23">D133</f>
        <v>0</v>
      </c>
      <c r="E132" s="51">
        <f t="shared" si="23"/>
        <v>0</v>
      </c>
    </row>
    <row r="133" spans="1:5" ht="29.25" customHeight="1" x14ac:dyDescent="0.2">
      <c r="A133" s="59" t="s">
        <v>131</v>
      </c>
      <c r="B133" s="66" t="s">
        <v>130</v>
      </c>
      <c r="C133" s="72">
        <v>61462.9</v>
      </c>
      <c r="D133" s="72">
        <v>0</v>
      </c>
      <c r="E133" s="72">
        <v>0</v>
      </c>
    </row>
    <row r="134" spans="1:5" ht="30.75" customHeight="1" x14ac:dyDescent="0.2">
      <c r="A134" s="86" t="s">
        <v>83</v>
      </c>
      <c r="B134" s="87"/>
      <c r="C134" s="51">
        <f>C135</f>
        <v>4375.8999999999996</v>
      </c>
      <c r="D134" s="51">
        <f t="shared" ref="D134:E134" si="24">D135</f>
        <v>2552.6</v>
      </c>
      <c r="E134" s="51">
        <f t="shared" si="24"/>
        <v>2552.6</v>
      </c>
    </row>
    <row r="135" spans="1:5" ht="24" customHeight="1" x14ac:dyDescent="0.2">
      <c r="A135" s="59" t="s">
        <v>178</v>
      </c>
      <c r="B135" s="66" t="s">
        <v>179</v>
      </c>
      <c r="C135" s="72">
        <v>4375.8999999999996</v>
      </c>
      <c r="D135" s="72">
        <v>2552.6</v>
      </c>
      <c r="E135" s="72">
        <v>2552.6</v>
      </c>
    </row>
    <row r="136" spans="1:5" ht="33.75" customHeight="1" x14ac:dyDescent="0.2">
      <c r="A136" s="86" t="s">
        <v>74</v>
      </c>
      <c r="B136" s="90"/>
      <c r="C136" s="51">
        <f>C137</f>
        <v>15000</v>
      </c>
      <c r="D136" s="51">
        <f t="shared" ref="D136:E136" si="25">D137</f>
        <v>0</v>
      </c>
      <c r="E136" s="51">
        <f t="shared" si="25"/>
        <v>0</v>
      </c>
    </row>
    <row r="137" spans="1:5" ht="27" customHeight="1" x14ac:dyDescent="0.2">
      <c r="A137" s="59" t="s">
        <v>125</v>
      </c>
      <c r="B137" s="66" t="s">
        <v>124</v>
      </c>
      <c r="C137" s="52">
        <v>15000</v>
      </c>
      <c r="D137" s="52">
        <v>0</v>
      </c>
      <c r="E137" s="47">
        <v>0</v>
      </c>
    </row>
    <row r="138" spans="1:5" ht="27" customHeight="1" x14ac:dyDescent="0.2">
      <c r="A138" s="86" t="s">
        <v>75</v>
      </c>
      <c r="B138" s="90"/>
      <c r="C138" s="51">
        <f>C139</f>
        <v>0</v>
      </c>
      <c r="D138" s="51">
        <f t="shared" ref="D138:E138" si="26">D139</f>
        <v>0</v>
      </c>
      <c r="E138" s="51">
        <f t="shared" si="26"/>
        <v>0</v>
      </c>
    </row>
    <row r="139" spans="1:5" ht="27" customHeight="1" x14ac:dyDescent="0.2">
      <c r="A139" s="59" t="s">
        <v>125</v>
      </c>
      <c r="B139" s="66" t="s">
        <v>124</v>
      </c>
      <c r="C139" s="52">
        <v>0</v>
      </c>
      <c r="D139" s="52">
        <v>0</v>
      </c>
      <c r="E139" s="47">
        <v>0</v>
      </c>
    </row>
    <row r="140" spans="1:5" ht="27" customHeight="1" x14ac:dyDescent="0.2">
      <c r="A140" s="86" t="s">
        <v>76</v>
      </c>
      <c r="B140" s="90"/>
      <c r="C140" s="51">
        <f>C141</f>
        <v>3958.2</v>
      </c>
      <c r="D140" s="51">
        <f t="shared" ref="D140:E140" si="27">D141</f>
        <v>1835.5</v>
      </c>
      <c r="E140" s="51">
        <f t="shared" si="27"/>
        <v>1835.5</v>
      </c>
    </row>
    <row r="141" spans="1:5" ht="27" customHeight="1" x14ac:dyDescent="0.2">
      <c r="A141" s="59" t="s">
        <v>125</v>
      </c>
      <c r="B141" s="66" t="s">
        <v>124</v>
      </c>
      <c r="C141" s="72">
        <v>3958.2</v>
      </c>
      <c r="D141" s="72">
        <v>1835.5</v>
      </c>
      <c r="E141" s="72">
        <v>1835.5</v>
      </c>
    </row>
    <row r="142" spans="1:5" ht="27" customHeight="1" x14ac:dyDescent="0.2">
      <c r="A142" s="86" t="s">
        <v>78</v>
      </c>
      <c r="B142" s="90"/>
      <c r="C142" s="51">
        <f>C143</f>
        <v>27383.9</v>
      </c>
      <c r="D142" s="51">
        <f t="shared" ref="D142:E142" si="28">D143</f>
        <v>0</v>
      </c>
      <c r="E142" s="51">
        <f t="shared" si="28"/>
        <v>0</v>
      </c>
    </row>
    <row r="143" spans="1:5" ht="27" customHeight="1" x14ac:dyDescent="0.2">
      <c r="A143" s="59" t="s">
        <v>125</v>
      </c>
      <c r="B143" s="66" t="s">
        <v>124</v>
      </c>
      <c r="C143" s="52">
        <v>27383.9</v>
      </c>
      <c r="D143" s="52">
        <v>0</v>
      </c>
      <c r="E143" s="47">
        <v>0</v>
      </c>
    </row>
    <row r="144" spans="1:5" ht="32.25" customHeight="1" x14ac:dyDescent="0.2">
      <c r="A144" s="86" t="s">
        <v>79</v>
      </c>
      <c r="B144" s="90"/>
      <c r="C144" s="51">
        <f>C145</f>
        <v>637.79999999999995</v>
      </c>
      <c r="D144" s="51">
        <f t="shared" ref="D144:E144" si="29">D145</f>
        <v>637.79999999999995</v>
      </c>
      <c r="E144" s="51">
        <f t="shared" si="29"/>
        <v>637.79999999999995</v>
      </c>
    </row>
    <row r="145" spans="1:5" ht="27" customHeight="1" x14ac:dyDescent="0.2">
      <c r="A145" s="59" t="s">
        <v>125</v>
      </c>
      <c r="B145" s="66" t="s">
        <v>124</v>
      </c>
      <c r="C145" s="46">
        <v>637.79999999999995</v>
      </c>
      <c r="D145" s="46">
        <v>637.79999999999995</v>
      </c>
      <c r="E145" s="46">
        <v>637.79999999999995</v>
      </c>
    </row>
    <row r="146" spans="1:5" ht="29.25" customHeight="1" x14ac:dyDescent="0.2">
      <c r="A146" s="97" t="s">
        <v>80</v>
      </c>
      <c r="B146" s="98"/>
      <c r="C146" s="51">
        <f>C147</f>
        <v>21129.1</v>
      </c>
      <c r="D146" s="51">
        <f t="shared" ref="D146:E146" si="30">D147</f>
        <v>24693</v>
      </c>
      <c r="E146" s="51">
        <f t="shared" si="30"/>
        <v>32600.600000000002</v>
      </c>
    </row>
    <row r="147" spans="1:5" ht="27" customHeight="1" x14ac:dyDescent="0.2">
      <c r="A147" s="54" t="s">
        <v>183</v>
      </c>
      <c r="B147" s="60" t="s">
        <v>169</v>
      </c>
      <c r="C147" s="46">
        <v>21129.1</v>
      </c>
      <c r="D147" s="46">
        <v>24693</v>
      </c>
      <c r="E147" s="46">
        <v>32600.600000000002</v>
      </c>
    </row>
    <row r="148" spans="1:5" ht="27" customHeight="1" x14ac:dyDescent="0.2">
      <c r="A148" s="86" t="s">
        <v>81</v>
      </c>
      <c r="B148" s="90"/>
      <c r="C148" s="51">
        <f>C149+C150</f>
        <v>922022.7</v>
      </c>
      <c r="D148" s="51">
        <f t="shared" ref="D148:E148" si="31">D149+D150</f>
        <v>774149.7</v>
      </c>
      <c r="E148" s="51">
        <f t="shared" si="31"/>
        <v>812690.2</v>
      </c>
    </row>
    <row r="149" spans="1:5" ht="27" customHeight="1" x14ac:dyDescent="0.2">
      <c r="A149" s="69" t="s">
        <v>129</v>
      </c>
      <c r="B149" s="66" t="s">
        <v>124</v>
      </c>
      <c r="C149" s="46">
        <v>624999.1</v>
      </c>
      <c r="D149" s="46">
        <v>774149.7</v>
      </c>
      <c r="E149" s="46">
        <v>812690.2</v>
      </c>
    </row>
    <row r="150" spans="1:5" ht="27" customHeight="1" x14ac:dyDescent="0.2">
      <c r="A150" s="69" t="s">
        <v>129</v>
      </c>
      <c r="B150" s="70" t="s">
        <v>126</v>
      </c>
      <c r="C150" s="46">
        <v>297023.59999999998</v>
      </c>
      <c r="D150" s="46">
        <v>0</v>
      </c>
      <c r="E150" s="46">
        <v>0</v>
      </c>
    </row>
    <row r="151" spans="1:5" ht="34.5" customHeight="1" x14ac:dyDescent="0.2">
      <c r="A151" s="86" t="s">
        <v>82</v>
      </c>
      <c r="B151" s="90"/>
      <c r="C151" s="51">
        <f>C152</f>
        <v>135000</v>
      </c>
      <c r="D151" s="51">
        <f t="shared" ref="D151:E151" si="32">D152</f>
        <v>253853.9</v>
      </c>
      <c r="E151" s="51">
        <f t="shared" si="32"/>
        <v>0</v>
      </c>
    </row>
    <row r="152" spans="1:5" ht="27" customHeight="1" x14ac:dyDescent="0.2">
      <c r="A152" s="59" t="s">
        <v>125</v>
      </c>
      <c r="B152" s="66" t="s">
        <v>124</v>
      </c>
      <c r="C152" s="46">
        <f>150000-15000</f>
        <v>135000</v>
      </c>
      <c r="D152" s="46">
        <v>253853.9</v>
      </c>
      <c r="E152" s="46">
        <v>0</v>
      </c>
    </row>
    <row r="153" spans="1:5" ht="20.25" customHeight="1" x14ac:dyDescent="0.2">
      <c r="A153" s="1"/>
      <c r="B153" s="26" t="s">
        <v>44</v>
      </c>
      <c r="C153" s="51">
        <f>C154+C156+C158+C160+C162</f>
        <v>49070.799999999996</v>
      </c>
      <c r="D153" s="51">
        <f t="shared" ref="D153:E153" si="33">D154+D156+D158</f>
        <v>39318.300000000003</v>
      </c>
      <c r="E153" s="51">
        <f t="shared" si="33"/>
        <v>40278.6</v>
      </c>
    </row>
    <row r="154" spans="1:5" ht="72" customHeight="1" x14ac:dyDescent="0.2">
      <c r="A154" s="86" t="s">
        <v>188</v>
      </c>
      <c r="B154" s="87"/>
      <c r="C154" s="18">
        <f>C155</f>
        <v>33544.800000000003</v>
      </c>
      <c r="D154" s="18">
        <f t="shared" ref="D154:E154" si="34">D155</f>
        <v>34435.300000000003</v>
      </c>
      <c r="E154" s="18">
        <f t="shared" si="34"/>
        <v>35325.9</v>
      </c>
    </row>
    <row r="155" spans="1:5" ht="99.75" customHeight="1" x14ac:dyDescent="0.2">
      <c r="A155" s="71" t="s">
        <v>137</v>
      </c>
      <c r="B155" s="66" t="s">
        <v>136</v>
      </c>
      <c r="C155" s="46">
        <v>33544.800000000003</v>
      </c>
      <c r="D155" s="46">
        <v>34435.300000000003</v>
      </c>
      <c r="E155" s="46">
        <v>35325.9</v>
      </c>
    </row>
    <row r="156" spans="1:5" ht="57" customHeight="1" x14ac:dyDescent="0.2">
      <c r="A156" s="95" t="s">
        <v>84</v>
      </c>
      <c r="B156" s="96"/>
      <c r="C156" s="18">
        <f>C157</f>
        <v>3957.2</v>
      </c>
      <c r="D156" s="18">
        <f t="shared" ref="D156:E156" si="35">D157</f>
        <v>3855.4</v>
      </c>
      <c r="E156" s="18">
        <f t="shared" si="35"/>
        <v>3925.1</v>
      </c>
    </row>
    <row r="157" spans="1:5" ht="59.25" customHeight="1" x14ac:dyDescent="0.2">
      <c r="A157" s="59" t="s">
        <v>139</v>
      </c>
      <c r="B157" s="68" t="s">
        <v>138</v>
      </c>
      <c r="C157" s="46">
        <v>3957.2</v>
      </c>
      <c r="D157" s="46">
        <v>3855.4</v>
      </c>
      <c r="E157" s="46">
        <v>3925.1</v>
      </c>
    </row>
    <row r="158" spans="1:5" ht="66" customHeight="1" x14ac:dyDescent="0.2">
      <c r="A158" s="86" t="s">
        <v>180</v>
      </c>
      <c r="B158" s="94"/>
      <c r="C158" s="49">
        <f>C159</f>
        <v>1027.5999999999999</v>
      </c>
      <c r="D158" s="49">
        <f t="shared" ref="D158:E158" si="36">D159</f>
        <v>1027.5999999999999</v>
      </c>
      <c r="E158" s="49">
        <f t="shared" si="36"/>
        <v>1027.5999999999999</v>
      </c>
    </row>
    <row r="159" spans="1:5" ht="106.5" customHeight="1" x14ac:dyDescent="0.2">
      <c r="A159" s="62" t="s">
        <v>181</v>
      </c>
      <c r="B159" s="63" t="s">
        <v>182</v>
      </c>
      <c r="C159" s="46">
        <v>1027.5999999999999</v>
      </c>
      <c r="D159" s="46">
        <v>1027.5999999999999</v>
      </c>
      <c r="E159" s="46">
        <v>1027.5999999999999</v>
      </c>
    </row>
    <row r="160" spans="1:5" s="74" customFormat="1" ht="26.25" customHeight="1" x14ac:dyDescent="0.2">
      <c r="A160" s="91" t="s">
        <v>190</v>
      </c>
      <c r="B160" s="92"/>
      <c r="C160" s="77">
        <f>C161</f>
        <v>1541.2</v>
      </c>
      <c r="D160" s="73"/>
      <c r="E160" s="73"/>
    </row>
    <row r="161" spans="1:7" s="74" customFormat="1" ht="26.25" customHeight="1" x14ac:dyDescent="0.2">
      <c r="A161" s="75" t="s">
        <v>191</v>
      </c>
      <c r="B161" s="76" t="s">
        <v>192</v>
      </c>
      <c r="C161" s="73">
        <v>1541.2</v>
      </c>
      <c r="D161" s="73"/>
      <c r="E161" s="73"/>
    </row>
    <row r="162" spans="1:7" s="74" customFormat="1" ht="26.25" customHeight="1" x14ac:dyDescent="0.2">
      <c r="A162" s="91" t="s">
        <v>193</v>
      </c>
      <c r="B162" s="93"/>
      <c r="C162" s="77">
        <f>C163</f>
        <v>9000</v>
      </c>
      <c r="D162" s="73"/>
      <c r="E162" s="73"/>
    </row>
    <row r="163" spans="1:7" s="74" customFormat="1" ht="26.25" customHeight="1" x14ac:dyDescent="0.2">
      <c r="A163" s="75" t="s">
        <v>191</v>
      </c>
      <c r="B163" s="76" t="s">
        <v>192</v>
      </c>
      <c r="C163" s="73">
        <v>9000</v>
      </c>
      <c r="D163" s="73"/>
      <c r="E163" s="73"/>
    </row>
    <row r="164" spans="1:7" ht="34.5" customHeight="1" x14ac:dyDescent="0.2">
      <c r="A164" s="22" t="s">
        <v>43</v>
      </c>
      <c r="B164" s="26" t="s">
        <v>187</v>
      </c>
      <c r="C164" s="18">
        <v>0</v>
      </c>
      <c r="D164" s="18">
        <v>0</v>
      </c>
      <c r="E164" s="18">
        <v>0</v>
      </c>
    </row>
    <row r="165" spans="1:7" ht="25.5" x14ac:dyDescent="0.2">
      <c r="A165" s="43" t="s">
        <v>27</v>
      </c>
      <c r="B165" s="39" t="s">
        <v>26</v>
      </c>
      <c r="C165" s="55">
        <v>0</v>
      </c>
      <c r="D165" s="55">
        <v>0</v>
      </c>
      <c r="E165" s="55">
        <v>0</v>
      </c>
    </row>
    <row r="166" spans="1:7" ht="25.5" x14ac:dyDescent="0.2">
      <c r="A166" s="43" t="s">
        <v>170</v>
      </c>
      <c r="B166" s="39" t="s">
        <v>85</v>
      </c>
      <c r="C166" s="55">
        <v>0</v>
      </c>
      <c r="D166" s="55">
        <v>0</v>
      </c>
      <c r="E166" s="48">
        <v>0</v>
      </c>
      <c r="G166" s="10"/>
    </row>
    <row r="167" spans="1:7" ht="19.5" customHeight="1" x14ac:dyDescent="0.2">
      <c r="B167" s="56" t="s">
        <v>21</v>
      </c>
      <c r="C167" s="57">
        <f>C8+C60+C61+C62+C98+C153+C164+C165+C166</f>
        <v>5103323.5</v>
      </c>
      <c r="D167" s="57">
        <f>D8+D60+D61+D62+D98+D153+D164+D165+D166</f>
        <v>4352921.0999999996</v>
      </c>
      <c r="E167" s="57">
        <f>E8+E60+E61+E62+E98+E153+E164+E165+E166</f>
        <v>4162687.3000000003</v>
      </c>
    </row>
    <row r="168" spans="1:7" ht="24" customHeight="1" x14ac:dyDescent="0.2"/>
  </sheetData>
  <mergeCells count="45">
    <mergeCell ref="A160:B160"/>
    <mergeCell ref="A162:B162"/>
    <mergeCell ref="A158:B158"/>
    <mergeCell ref="A156:B156"/>
    <mergeCell ref="A132:B132"/>
    <mergeCell ref="A134:B134"/>
    <mergeCell ref="A154:B154"/>
    <mergeCell ref="A148:B148"/>
    <mergeCell ref="A151:B151"/>
    <mergeCell ref="A144:B144"/>
    <mergeCell ref="A146:B146"/>
    <mergeCell ref="A110:B110"/>
    <mergeCell ref="A124:B124"/>
    <mergeCell ref="A126:B126"/>
    <mergeCell ref="A113:B113"/>
    <mergeCell ref="A115:B115"/>
    <mergeCell ref="A117:B117"/>
    <mergeCell ref="A119:B119"/>
    <mergeCell ref="A130:B130"/>
    <mergeCell ref="A136:B136"/>
    <mergeCell ref="A138:B138"/>
    <mergeCell ref="A140:B140"/>
    <mergeCell ref="A142:B142"/>
    <mergeCell ref="A101:B101"/>
    <mergeCell ref="A103:B103"/>
    <mergeCell ref="A106:B106"/>
    <mergeCell ref="A108:B108"/>
    <mergeCell ref="A86:B86"/>
    <mergeCell ref="A88:B88"/>
    <mergeCell ref="A90:B90"/>
    <mergeCell ref="A99:B99"/>
    <mergeCell ref="A92:B92"/>
    <mergeCell ref="A94:B94"/>
    <mergeCell ref="A96:B96"/>
    <mergeCell ref="A74:B74"/>
    <mergeCell ref="A76:B76"/>
    <mergeCell ref="A80:B80"/>
    <mergeCell ref="A82:B82"/>
    <mergeCell ref="A84:B84"/>
    <mergeCell ref="A78:B78"/>
    <mergeCell ref="A63:B63"/>
    <mergeCell ref="A67:B67"/>
    <mergeCell ref="A70:B70"/>
    <mergeCell ref="A72:B72"/>
    <mergeCell ref="A5:E5"/>
  </mergeCells>
  <phoneticPr fontId="2" type="noConversion"/>
  <printOptions horizontalCentered="1"/>
  <pageMargins left="0.25" right="0.25" top="0.75" bottom="0.75" header="0.3" footer="0.3"/>
  <pageSetup paperSize="9" scale="67" fitToHeight="0" orientation="portrait" r:id="rId1"/>
  <headerFooter alignWithMargins="0">
    <oddFooter>Страница &amp;P</oddFooter>
  </headerFooter>
  <rowBreaks count="2" manualBreakCount="2">
    <brk id="81" max="4" man="1"/>
    <brk id="112"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2025</vt:lpstr>
      <vt:lpstr>'2025'!Заголовки_для_печати</vt:lpstr>
      <vt:lpstr>'2025'!Область_печати</vt:lpstr>
    </vt:vector>
  </TitlesOfParts>
  <Company>ГОУЭС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default</dc:creator>
  <cp:lastModifiedBy>Вадим Владимирович Билецкий</cp:lastModifiedBy>
  <cp:lastPrinted>2025-05-26T03:51:54Z</cp:lastPrinted>
  <dcterms:created xsi:type="dcterms:W3CDTF">2003-11-27T05:43:56Z</dcterms:created>
  <dcterms:modified xsi:type="dcterms:W3CDTF">2025-06-11T03:46:43Z</dcterms:modified>
</cp:coreProperties>
</file>